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0490" windowHeight="7095"/>
  </bookViews>
  <sheets>
    <sheet name="Plan1" sheetId="1" r:id="rId1"/>
    <sheet name="Plan2" sheetId="2" r:id="rId2"/>
    <sheet name="Plan3" sheetId="3" r:id="rId3"/>
  </sheets>
  <calcPr calcId="145621" concurrentCalc="0"/>
</workbook>
</file>

<file path=xl/calcChain.xml><?xml version="1.0" encoding="utf-8"?>
<calcChain xmlns="http://schemas.openxmlformats.org/spreadsheetml/2006/main">
  <c r="B77" i="1" l="1"/>
  <c r="G83" i="1"/>
  <c r="B133" i="1"/>
  <c r="B54" i="1"/>
  <c r="B132" i="1"/>
  <c r="B134" i="1"/>
  <c r="B78" i="1"/>
  <c r="B76" i="1"/>
  <c r="B72" i="1"/>
  <c r="B73" i="1"/>
  <c r="B50" i="1"/>
  <c r="B79" i="1"/>
  <c r="D38" i="1"/>
  <c r="D34" i="1"/>
  <c r="C58" i="1"/>
  <c r="B75" i="1"/>
  <c r="D58" i="1"/>
  <c r="F83" i="1"/>
  <c r="H83" i="1"/>
  <c r="B131" i="1"/>
  <c r="B135" i="1"/>
  <c r="G94" i="1"/>
  <c r="D37" i="1"/>
  <c r="C61" i="1"/>
  <c r="D61" i="1"/>
  <c r="C62" i="1"/>
  <c r="D62" i="1"/>
  <c r="D39" i="1"/>
  <c r="C63" i="1"/>
  <c r="D63" i="1"/>
  <c r="D40" i="1"/>
  <c r="C64" i="1"/>
  <c r="D64" i="1"/>
  <c r="D41" i="1"/>
  <c r="C65" i="1"/>
  <c r="D65" i="1"/>
  <c r="D42" i="1"/>
  <c r="C66" i="1"/>
  <c r="D66" i="1"/>
  <c r="D43" i="1"/>
  <c r="C67" i="1"/>
  <c r="D67" i="1"/>
  <c r="D44" i="1"/>
  <c r="C68" i="1"/>
  <c r="D68" i="1"/>
  <c r="D45" i="1"/>
  <c r="C69" i="1"/>
  <c r="D69" i="1"/>
  <c r="D35" i="1"/>
  <c r="C59" i="1"/>
  <c r="D59" i="1"/>
  <c r="D36" i="1"/>
  <c r="C60" i="1"/>
  <c r="D60" i="1"/>
  <c r="D20" i="1"/>
  <c r="B58" i="1"/>
  <c r="E58" i="1"/>
  <c r="B97" i="1"/>
  <c r="D23" i="1"/>
  <c r="G87" i="1"/>
  <c r="F85" i="1"/>
  <c r="G84" i="1"/>
  <c r="G91" i="1"/>
  <c r="G85" i="1"/>
  <c r="G89" i="1"/>
  <c r="G93" i="1"/>
  <c r="G86" i="1"/>
  <c r="G88" i="1"/>
  <c r="G90" i="1"/>
  <c r="G92" i="1"/>
  <c r="B83" i="1"/>
  <c r="I83" i="1"/>
  <c r="C97" i="1"/>
  <c r="B112" i="1"/>
  <c r="F86" i="1"/>
  <c r="H86" i="1"/>
  <c r="F89" i="1"/>
  <c r="H89" i="1"/>
  <c r="F90" i="1"/>
  <c r="H90" i="1"/>
  <c r="F93" i="1"/>
  <c r="H93" i="1"/>
  <c r="F92" i="1"/>
  <c r="H92" i="1"/>
  <c r="F88" i="1"/>
  <c r="H88" i="1"/>
  <c r="F84" i="1"/>
  <c r="F91" i="1"/>
  <c r="H91" i="1"/>
  <c r="F87" i="1"/>
  <c r="H87" i="1"/>
  <c r="F94" i="1"/>
  <c r="H94" i="1"/>
  <c r="H84" i="1"/>
  <c r="H85" i="1"/>
  <c r="D30" i="1"/>
  <c r="D28" i="1"/>
  <c r="D26" i="1"/>
  <c r="D24" i="1"/>
  <c r="D22" i="1"/>
  <c r="D31" i="1"/>
  <c r="D97" i="1"/>
  <c r="C112" i="1"/>
  <c r="D112" i="1"/>
  <c r="B114" i="1"/>
  <c r="B85" i="1"/>
  <c r="I85" i="1"/>
  <c r="C99" i="1"/>
  <c r="B60" i="1"/>
  <c r="E60" i="1"/>
  <c r="B99" i="1"/>
  <c r="B118" i="1"/>
  <c r="B89" i="1"/>
  <c r="I89" i="1"/>
  <c r="C103" i="1"/>
  <c r="B64" i="1"/>
  <c r="E64" i="1"/>
  <c r="B103" i="1"/>
  <c r="B122" i="1"/>
  <c r="B68" i="1"/>
  <c r="E68" i="1"/>
  <c r="B107" i="1"/>
  <c r="B93" i="1"/>
  <c r="B69" i="1"/>
  <c r="E69" i="1"/>
  <c r="B108" i="1"/>
  <c r="B123" i="1"/>
  <c r="B94" i="1"/>
  <c r="I94" i="1"/>
  <c r="C108" i="1"/>
  <c r="B116" i="1"/>
  <c r="B87" i="1"/>
  <c r="I87" i="1"/>
  <c r="C101" i="1"/>
  <c r="B62" i="1"/>
  <c r="E62" i="1"/>
  <c r="B101" i="1"/>
  <c r="B120" i="1"/>
  <c r="B66" i="1"/>
  <c r="E66" i="1"/>
  <c r="B105" i="1"/>
  <c r="B91" i="1"/>
  <c r="I91" i="1"/>
  <c r="C105" i="1"/>
  <c r="I93" i="1"/>
  <c r="C107" i="1"/>
  <c r="D21" i="1"/>
  <c r="D25" i="1"/>
  <c r="D27" i="1"/>
  <c r="D29" i="1"/>
  <c r="D103" i="1"/>
  <c r="C118" i="1"/>
  <c r="D118" i="1"/>
  <c r="D108" i="1"/>
  <c r="C123" i="1"/>
  <c r="D123" i="1"/>
  <c r="D99" i="1"/>
  <c r="C114" i="1"/>
  <c r="D114" i="1"/>
  <c r="D105" i="1"/>
  <c r="C120" i="1"/>
  <c r="D120" i="1"/>
  <c r="D107" i="1"/>
  <c r="C122" i="1"/>
  <c r="D122" i="1"/>
  <c r="D101" i="1"/>
  <c r="C116" i="1"/>
  <c r="D116" i="1"/>
  <c r="B92" i="1"/>
  <c r="I92" i="1"/>
  <c r="C106" i="1"/>
  <c r="B121" i="1"/>
  <c r="B67" i="1"/>
  <c r="E67" i="1"/>
  <c r="B106" i="1"/>
  <c r="B88" i="1"/>
  <c r="I88" i="1"/>
  <c r="C102" i="1"/>
  <c r="B63" i="1"/>
  <c r="E63" i="1"/>
  <c r="B102" i="1"/>
  <c r="B117" i="1"/>
  <c r="B84" i="1"/>
  <c r="I84" i="1"/>
  <c r="C98" i="1"/>
  <c r="B59" i="1"/>
  <c r="E59" i="1"/>
  <c r="B98" i="1"/>
  <c r="B113" i="1"/>
  <c r="B90" i="1"/>
  <c r="I90" i="1"/>
  <c r="C104" i="1"/>
  <c r="B119" i="1"/>
  <c r="B65" i="1"/>
  <c r="E65" i="1"/>
  <c r="B104" i="1"/>
  <c r="B86" i="1"/>
  <c r="I86" i="1"/>
  <c r="C100" i="1"/>
  <c r="B61" i="1"/>
  <c r="E61" i="1"/>
  <c r="B100" i="1"/>
  <c r="B115" i="1"/>
  <c r="D102" i="1"/>
  <c r="C117" i="1"/>
  <c r="D117" i="1"/>
  <c r="D104" i="1"/>
  <c r="C119" i="1"/>
  <c r="D119" i="1"/>
  <c r="B124" i="1"/>
  <c r="D106" i="1"/>
  <c r="C121" i="1"/>
  <c r="D121" i="1"/>
  <c r="D100" i="1"/>
  <c r="C115" i="1"/>
  <c r="D115" i="1"/>
  <c r="D98" i="1"/>
  <c r="C113" i="1"/>
  <c r="D113" i="1"/>
  <c r="D124" i="1"/>
  <c r="B126" i="1"/>
  <c r="B127" i="1"/>
</calcChain>
</file>

<file path=xl/comments1.xml><?xml version="1.0" encoding="utf-8"?>
<comments xmlns="http://schemas.openxmlformats.org/spreadsheetml/2006/main">
  <authors>
    <author>Michele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Dado do RTQ-R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 xml:space="preserve">Dado do RTQ-R
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>Vconsumo: volume de consumo diário de água a ser aquecida (litros). Deve-se considerar no mínimo 50 litros/pessoa/dia e a existência de duas pessoas por dormitório social e uma pessoa por dormitório de dependências de serviço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>Tconsumo: temperatura de consumo de utilização (oC). Deve ser adotado no mínimo 40oC (para as regiões Norte e Nordeste pode-se adotar 38oC)</t>
        </r>
      </text>
    </comment>
    <comment ref="A14" authorId="0">
      <text>
        <r>
          <rPr>
            <b/>
            <sz val="9"/>
            <color indexed="81"/>
            <rFont val="Tahoma"/>
            <family val="2"/>
          </rPr>
          <t>Tarmaz: temperatura de armazenamento da água (oC). Esta temperatura deve ser, no mínimo, igual à temperatura de consumo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Tambiente: temperatura ambiente média anual do local de instalação (oC), de acordo com o Anexo D da NBR 15569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Varmaz: volume de armazenamento do sistema de aquecimento solar (litros)</t>
        </r>
      </text>
    </comment>
    <comment ref="A17" authorId="0">
      <text>
        <r>
          <rPr>
            <b/>
            <sz val="9"/>
            <color indexed="81"/>
            <rFont val="Tahoma"/>
            <family val="2"/>
          </rPr>
          <t>Dado do exercício: existência de 2 reservatórios de 1.000 litros</t>
        </r>
      </text>
    </comment>
    <comment ref="B19" authorId="0">
      <text>
        <r>
          <rPr>
            <b/>
            <sz val="9"/>
            <color indexed="81"/>
            <rFont val="Tahoma"/>
            <family val="2"/>
          </rPr>
          <t>N: número de dias do mês considerado (dias/mês)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TAF: temperatura da água fria da rede (oC)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B33" authorId="0">
      <text>
        <r>
          <rPr>
            <b/>
            <sz val="9"/>
            <color indexed="81"/>
            <rFont val="Tahoma"/>
            <family val="2"/>
          </rPr>
          <t>N: número de dias do mês considerado (dias/mês)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>Hdia: radiação solar incidente no plano inclinado (kWh/(m².dia)), obtida em mapas solarimétricos, variável em função da região (disponível no sitio do CRESESB para latitude e longitude do local)</t>
        </r>
      </text>
    </comment>
    <comment ref="D33" authorId="0">
      <text>
        <r>
          <rPr>
            <b/>
            <sz val="9"/>
            <color indexed="81"/>
            <rFont val="Tahoma"/>
            <family val="2"/>
          </rPr>
          <t>EImês: energia solar mensal incidente sobre superfície dos coletores (kWh/(m².mês))</t>
        </r>
      </text>
    </comment>
    <comment ref="A47" authorId="0">
      <text>
        <r>
          <rPr>
            <b/>
            <sz val="9"/>
            <color indexed="81"/>
            <rFont val="Tahoma"/>
            <family val="2"/>
          </rPr>
          <t>FR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)n: fator de eficiência óptica do coletor, obtido nas tabelas do PBE para coletores solares (adimensional)</t>
        </r>
      </text>
    </comment>
    <comment ref="A48" authorId="0">
      <text>
        <r>
          <rPr>
            <b/>
            <sz val="9"/>
            <color indexed="81"/>
            <rFont val="Tahoma"/>
            <family val="2"/>
          </rPr>
          <t>modificador do ângulo de incidência (na ausência desta informação recomenda-se adotar 0,96 para coletores com cobertura de vidro)</t>
        </r>
      </text>
    </comment>
    <comment ref="A49" authorId="0">
      <text>
        <r>
          <rPr>
            <b/>
            <sz val="9"/>
            <color indexed="81"/>
            <rFont val="Tahoma"/>
            <family val="2"/>
          </rPr>
          <t>fator de correção do conjunto coletor/trocador (na ausência desta informação recomenda-se adotar 0,95)</t>
        </r>
      </text>
    </comment>
    <comment ref="A50" authorId="0">
      <text>
        <r>
          <rPr>
            <b/>
            <sz val="9"/>
            <color indexed="81"/>
            <rFont val="Tahoma"/>
            <family val="2"/>
          </rPr>
          <t>F’R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): fator adimensional, calculado por meio da Equação 3.49 do RTQ-R</t>
        </r>
      </text>
    </comment>
    <comment ref="A51" authorId="0">
      <text>
        <r>
          <rPr>
            <b/>
            <sz val="9"/>
            <color indexed="81"/>
            <rFont val="Tahoma"/>
            <family val="2"/>
          </rPr>
          <t>Área disponível em projeto para instalação dos coletores</t>
        </r>
      </text>
    </comment>
    <comment ref="A52" authorId="0">
      <text>
        <r>
          <rPr>
            <b/>
            <sz val="9"/>
            <color indexed="81"/>
            <rFont val="Tahoma"/>
            <family val="2"/>
          </rPr>
          <t>Área de absorção do coletor</t>
        </r>
      </text>
    </comment>
    <comment ref="A53" authorId="0">
      <text>
        <r>
          <rPr>
            <b/>
            <sz val="9"/>
            <color indexed="81"/>
            <rFont val="Tahoma"/>
            <family val="2"/>
          </rPr>
          <t>Número de coletores do projeto</t>
        </r>
      </text>
    </comment>
    <comment ref="A54" authorId="0">
      <text>
        <r>
          <rPr>
            <b/>
            <sz val="9"/>
            <color indexed="81"/>
            <rFont val="Tahoma"/>
            <family val="2"/>
          </rPr>
          <t>Sc: superfície dos coletores solares (m²)</t>
        </r>
      </text>
    </comment>
    <comment ref="B56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C56" authorId="0">
      <text>
        <r>
          <rPr>
            <b/>
            <sz val="9"/>
            <color indexed="81"/>
            <rFont val="Tahoma"/>
            <family val="2"/>
          </rPr>
          <t>EImês: energia solar mensal incidente sobre superfície dos coletores (kWh/(m².mês))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EAmês: energia solar mensal absorvida pelos coletores (kWh/mês), calculada por meio da Equação 3.48 do RTQ-R</t>
        </r>
      </text>
    </comment>
    <comment ref="E56" authorId="0">
      <text>
        <r>
          <rPr>
            <b/>
            <sz val="9"/>
            <color indexed="81"/>
            <rFont val="Tahoma"/>
            <family val="2"/>
          </rPr>
          <t>Parâmetro D1, calculado de acordo com a Equação 3.47 do RTQ-R</t>
        </r>
      </text>
    </comment>
    <comment ref="A71" authorId="0">
      <text>
        <r>
          <rPr>
            <b/>
            <sz val="9"/>
            <color indexed="81"/>
            <rFont val="Tahoma"/>
            <family val="2"/>
          </rPr>
          <t>FRUL: coeficiente global de perdas do coletor, obtido nas tabelas do PBE para coletores solares (W/(m².K))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fator de correção do conjunto coletor/trocador (na ausência desta informação recomenda-se adotar 0,95)</t>
        </r>
      </text>
    </comment>
    <comment ref="A73" authorId="0">
      <text>
        <r>
          <rPr>
            <b/>
            <sz val="9"/>
            <color indexed="81"/>
            <rFont val="Tahoma"/>
            <family val="2"/>
          </rPr>
          <t>F’RUL: fator, em kW/(m².K), calculado pela Equação 3.52 do RTQ-R</t>
        </r>
      </text>
    </comment>
    <comment ref="A75" authorId="0">
      <text>
        <r>
          <rPr>
            <b/>
            <sz val="9"/>
            <color indexed="81"/>
            <rFont val="Tahoma"/>
            <family val="2"/>
          </rPr>
          <t>Sc: superfície do coletor solar (m²)</t>
        </r>
      </text>
    </comment>
    <comment ref="A76" authorId="0">
      <text>
        <r>
          <rPr>
            <b/>
            <sz val="9"/>
            <color indexed="81"/>
            <rFont val="Tahoma"/>
            <family val="2"/>
          </rPr>
          <t>Dado do exercício: existência de 2 reservatórios de 1.000 litros</t>
        </r>
      </text>
    </comment>
    <comment ref="A77" authorId="0">
      <text>
        <r>
          <rPr>
            <b/>
            <sz val="9"/>
            <color indexed="81"/>
            <rFont val="Tahoma"/>
            <family val="2"/>
          </rPr>
          <t>TACS: temperatura utilizada para a quantificação do consumo de água quente (oC)</t>
        </r>
      </text>
    </comment>
    <comment ref="A78" authorId="0">
      <text>
        <r>
          <rPr>
            <b/>
            <sz val="9"/>
            <color indexed="81"/>
            <rFont val="Tahoma"/>
            <family val="2"/>
          </rPr>
          <t>FR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)n: fator de eficiência óptica do coletor, obtido nas tabelas do PBE para coletores solares (adimensional)</t>
        </r>
      </text>
    </comment>
    <comment ref="A79" authorId="0">
      <text>
        <r>
          <rPr>
            <b/>
            <sz val="9"/>
            <color indexed="81"/>
            <rFont val="Tahoma"/>
            <family val="2"/>
          </rPr>
          <t>F’R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): fator adimensional, calculado por meio da Equação 3.49 do RTQ-R</t>
        </r>
      </text>
    </comment>
    <comment ref="B81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C81" authorId="0">
      <text>
        <r>
          <rPr>
            <b/>
            <sz val="9"/>
            <color indexed="81"/>
            <rFont val="Tahoma"/>
            <family val="2"/>
          </rPr>
          <t>TAMB: temperatura média mensal do local de instalação do coletor (°C)</t>
        </r>
      </text>
    </comment>
    <comment ref="D81" authorId="0">
      <text>
        <r>
          <rPr>
            <b/>
            <sz val="9"/>
            <color indexed="81"/>
            <rFont val="Tahoma"/>
            <family val="2"/>
          </rPr>
          <t>TAF: temperatura da água fria da rede (oC)</t>
        </r>
      </text>
    </comment>
    <comment ref="E81" authorId="0">
      <text>
        <r>
          <rPr>
            <b/>
            <sz val="9"/>
            <color indexed="81"/>
            <rFont val="Tahoma"/>
            <family val="2"/>
          </rPr>
          <t>período de tempo considerado (horas) (numero de dias do mes multiplicado por 24 horas)</t>
        </r>
      </text>
    </comment>
    <comment ref="F81" authorId="0">
      <text>
        <r>
          <rPr>
            <b/>
            <sz val="9"/>
            <color indexed="81"/>
            <rFont val="Tahoma"/>
            <family val="2"/>
          </rPr>
          <t>K1: fator de correção para armazenamento, calculado pela Equação 3.53 do RTQ-R</t>
        </r>
      </text>
    </comment>
    <comment ref="G81" authorId="0">
      <text>
        <r>
          <rPr>
            <b/>
            <sz val="9"/>
            <color indexed="81"/>
            <rFont val="Tahoma"/>
            <family val="2"/>
          </rPr>
          <t>fator de correção para o sistema de aquecimento solar que relaciona as diferentes temperaturas, calculado pela Equação 3.54 do RTQ-R</t>
        </r>
      </text>
    </comment>
    <comment ref="H81" authorId="0">
      <text>
        <r>
          <rPr>
            <b/>
            <sz val="9"/>
            <color indexed="81"/>
            <rFont val="Tahoma"/>
            <family val="2"/>
          </rPr>
          <t>EPmês: energia solar mensal não aproveitada pelos coletores (kWh/mês)</t>
        </r>
      </text>
    </comment>
    <comment ref="I81" authorId="0">
      <text>
        <r>
          <rPr>
            <b/>
            <sz val="9"/>
            <color indexed="81"/>
            <rFont val="Tahoma"/>
            <family val="2"/>
          </rPr>
          <t>Parâmetro D2, calculado de acordo com a Equação 3.50 do RTQ-R</t>
        </r>
      </text>
    </comment>
    <comment ref="B96" authorId="0">
      <text>
        <r>
          <rPr>
            <b/>
            <sz val="9"/>
            <color indexed="81"/>
            <rFont val="Tahoma"/>
            <family val="2"/>
          </rPr>
          <t>Parâmetro D1, calculado de acordo com a Equação 3.47 do RTQ-R</t>
        </r>
      </text>
    </comment>
    <comment ref="C96" authorId="0">
      <text>
        <r>
          <rPr>
            <b/>
            <sz val="9"/>
            <color indexed="81"/>
            <rFont val="Tahoma"/>
            <family val="2"/>
          </rPr>
          <t>Parâmetro D2, calculado de acordo com a Equação 3.50 do RTQ-R</t>
        </r>
      </text>
    </comment>
    <comment ref="D96" authorId="0">
      <text>
        <r>
          <rPr>
            <b/>
            <sz val="9"/>
            <color indexed="81"/>
            <rFont val="Tahoma"/>
            <family val="2"/>
          </rPr>
          <t>Fração solar mensal, calculada a partir dos valores de D1 e D2, utilizando a Equação 3.55 do RTQ-R</t>
        </r>
      </text>
    </comment>
    <comment ref="B110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C110" authorId="0">
      <text>
        <r>
          <rPr>
            <b/>
            <sz val="9"/>
            <color indexed="81"/>
            <rFont val="Tahoma"/>
            <family val="2"/>
          </rPr>
          <t>Fração solar mensal, calculada a partir dos valores de D1 e D2, utilizando a Equação 3.55 do RTQ-R</t>
        </r>
      </text>
    </comment>
    <comment ref="D110" authorId="0">
      <text>
        <r>
          <rPr>
            <b/>
            <sz val="9"/>
            <color indexed="81"/>
            <rFont val="Tahoma"/>
            <family val="2"/>
          </rPr>
          <t>EUmês: energia útil mensal coletada (kWh/mês)</t>
        </r>
      </text>
    </comment>
    <comment ref="A126" authorId="0">
      <text>
        <r>
          <rPr>
            <b/>
            <sz val="9"/>
            <color indexed="81"/>
            <rFont val="Tahoma"/>
            <family val="2"/>
          </rPr>
          <t>Fração solar anual, calculada de acordo com a Equação 3.57 do RTQ-R</t>
        </r>
      </text>
    </comment>
    <comment ref="A129" authorId="0">
      <text>
        <r>
          <rPr>
            <b/>
            <sz val="9"/>
            <color indexed="81"/>
            <rFont val="Tahoma"/>
            <family val="2"/>
          </rPr>
          <t>Este volume deve ser superior a 50 litros por metro quadrado de coletor ou inferior a 150 litros/m2 de coletor. Caso contrário, o sistema de aquecimento de água atingirá no máximo nível D (se o volume de armazenamento estiver entre 40 e 50 litros/ m2 de coletor, ou superior a 150 litros/m2 de coletor) ou nível E (se o volume de armazenamento for inferior a 40 litros/m2 de coletor).</t>
        </r>
      </text>
    </comment>
  </commentList>
</comments>
</file>

<file path=xl/sharedStrings.xml><?xml version="1.0" encoding="utf-8"?>
<sst xmlns="http://schemas.openxmlformats.org/spreadsheetml/2006/main" count="185" uniqueCount="79">
  <si>
    <t xml:space="preserve">Volume/pessoa/dia </t>
  </si>
  <si>
    <t>pessoas</t>
  </si>
  <si>
    <t>litros/pessoa/dia</t>
  </si>
  <si>
    <t>litros/dia</t>
  </si>
  <si>
    <t>Mês</t>
  </si>
  <si>
    <t>N</t>
  </si>
  <si>
    <t>(dias/mês)</t>
  </si>
  <si>
    <t>(°C)</t>
  </si>
  <si>
    <t>(kWh/mês)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</si>
  <si>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</si>
  <si>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</si>
  <si>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</si>
  <si>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</si>
  <si>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</si>
  <si>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</si>
  <si>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</si>
  <si>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</si>
  <si>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</si>
  <si>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</si>
  <si>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</si>
  <si>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</si>
  <si>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°C</t>
  </si>
  <si>
    <t>Hdia</t>
  </si>
  <si>
    <t>(kWh/(m² x dia))</t>
  </si>
  <si>
    <t>(kWh/m²)</t>
  </si>
  <si>
    <t>FR (τα)n</t>
  </si>
  <si>
    <t>F’R (τα)</t>
  </si>
  <si>
    <t>m²</t>
  </si>
  <si>
    <t>litros</t>
  </si>
  <si>
    <t>(kWh)</t>
  </si>
  <si>
    <t>(horas)</t>
  </si>
  <si>
    <t>TOTAL</t>
  </si>
  <si>
    <r>
      <t>T</t>
    </r>
    <r>
      <rPr>
        <i/>
        <vertAlign val="subscript"/>
        <sz val="10"/>
        <rFont val="Arial"/>
        <family val="2"/>
      </rPr>
      <t>AMB</t>
    </r>
  </si>
  <si>
    <r>
      <t>T</t>
    </r>
    <r>
      <rPr>
        <i/>
        <vertAlign val="subscript"/>
        <sz val="10"/>
        <rFont val="Arial"/>
        <family val="2"/>
      </rPr>
      <t>AF</t>
    </r>
  </si>
  <si>
    <t xml:space="preserve">Pessoas/dormitório </t>
  </si>
  <si>
    <t>f</t>
  </si>
  <si>
    <t>F</t>
  </si>
  <si>
    <t>Fração solar anual</t>
  </si>
  <si>
    <r>
      <rPr>
        <i/>
        <vertAlign val="superscript"/>
        <sz val="8"/>
        <color theme="0" tint="-0.499984740745262"/>
        <rFont val="Arial"/>
        <family val="2"/>
      </rPr>
      <t>o</t>
    </r>
    <r>
      <rPr>
        <i/>
        <sz val="8"/>
        <color theme="0" tint="-0.499984740745262"/>
        <rFont val="Arial"/>
        <family val="2"/>
      </rPr>
      <t>C</t>
    </r>
  </si>
  <si>
    <r>
      <t>T</t>
    </r>
    <r>
      <rPr>
        <b/>
        <i/>
        <vertAlign val="subscript"/>
        <sz val="8"/>
        <color rgb="FF000000"/>
        <rFont val="Arial"/>
        <family val="2"/>
      </rPr>
      <t>ACS</t>
    </r>
  </si>
  <si>
    <t>N       (dias/mês)</t>
  </si>
  <si>
    <r>
      <t>T</t>
    </r>
    <r>
      <rPr>
        <b/>
        <i/>
        <vertAlign val="subscript"/>
        <sz val="8"/>
        <color rgb="FF000000"/>
        <rFont val="Arial"/>
        <family val="2"/>
      </rPr>
      <t xml:space="preserve">AF                       </t>
    </r>
    <r>
      <rPr>
        <b/>
        <i/>
        <sz val="8"/>
        <color rgb="FF000000"/>
        <rFont val="Arial"/>
        <family val="2"/>
      </rPr>
      <t>(°C)</t>
    </r>
  </si>
  <si>
    <t>Área do coletor</t>
  </si>
  <si>
    <r>
      <t>N</t>
    </r>
    <r>
      <rPr>
        <b/>
        <vertAlign val="superscript"/>
        <sz val="8"/>
        <color theme="1"/>
        <rFont val="Arial"/>
        <family val="2"/>
      </rPr>
      <t>o</t>
    </r>
    <r>
      <rPr>
        <b/>
        <sz val="8"/>
        <color theme="1"/>
        <rFont val="Arial"/>
        <family val="2"/>
      </rPr>
      <t xml:space="preserve"> coletores</t>
    </r>
  </si>
  <si>
    <r>
      <t>N</t>
    </r>
    <r>
      <rPr>
        <b/>
        <vertAlign val="subscript"/>
        <sz val="8"/>
        <color theme="1"/>
        <rFont val="Arial"/>
        <family val="2"/>
      </rPr>
      <t>total pessoas na edificação</t>
    </r>
  </si>
  <si>
    <r>
      <t>V</t>
    </r>
    <r>
      <rPr>
        <b/>
        <vertAlign val="subscript"/>
        <sz val="8"/>
        <color theme="1"/>
        <rFont val="Arial"/>
        <family val="2"/>
      </rPr>
      <t>água armazenada</t>
    </r>
  </si>
  <si>
    <r>
      <t>V</t>
    </r>
    <r>
      <rPr>
        <b/>
        <vertAlign val="subscript"/>
        <sz val="8"/>
        <color theme="1"/>
        <rFont val="Arial"/>
        <family val="2"/>
      </rPr>
      <t>armaz</t>
    </r>
  </si>
  <si>
    <r>
      <t>T</t>
    </r>
    <r>
      <rPr>
        <b/>
        <vertAlign val="subscript"/>
        <sz val="8"/>
        <color theme="1"/>
        <rFont val="Arial"/>
        <family val="2"/>
      </rPr>
      <t>ambiente</t>
    </r>
  </si>
  <si>
    <r>
      <t>T</t>
    </r>
    <r>
      <rPr>
        <b/>
        <vertAlign val="subscript"/>
        <sz val="8"/>
        <color theme="1"/>
        <rFont val="Arial"/>
        <family val="2"/>
      </rPr>
      <t>armaz</t>
    </r>
  </si>
  <si>
    <r>
      <t>T</t>
    </r>
    <r>
      <rPr>
        <b/>
        <vertAlign val="subscript"/>
        <sz val="8"/>
        <color theme="1"/>
        <rFont val="Arial"/>
        <family val="2"/>
      </rPr>
      <t>consumo</t>
    </r>
  </si>
  <si>
    <r>
      <t>V</t>
    </r>
    <r>
      <rPr>
        <b/>
        <vertAlign val="subscript"/>
        <sz val="8"/>
        <color theme="1"/>
        <rFont val="Arial"/>
        <family val="2"/>
      </rPr>
      <t>consumo</t>
    </r>
  </si>
  <si>
    <r>
      <t>D</t>
    </r>
    <r>
      <rPr>
        <b/>
        <i/>
        <vertAlign val="subscript"/>
        <sz val="8"/>
        <rFont val="Arial"/>
        <family val="2"/>
      </rPr>
      <t>1</t>
    </r>
  </si>
  <si>
    <r>
      <t>F</t>
    </r>
    <r>
      <rPr>
        <b/>
        <i/>
        <vertAlign val="subscript"/>
        <sz val="8"/>
        <rFont val="Arial"/>
        <family val="2"/>
      </rPr>
      <t>R</t>
    </r>
    <r>
      <rPr>
        <b/>
        <i/>
        <sz val="8"/>
        <rFont val="Arial"/>
        <family val="2"/>
      </rPr>
      <t>U</t>
    </r>
    <r>
      <rPr>
        <b/>
        <i/>
        <vertAlign val="subscript"/>
        <sz val="8"/>
        <rFont val="Arial"/>
        <family val="2"/>
      </rPr>
      <t>L</t>
    </r>
  </si>
  <si>
    <r>
      <t>F'</t>
    </r>
    <r>
      <rPr>
        <b/>
        <i/>
        <vertAlign val="subscript"/>
        <sz val="8"/>
        <rFont val="Arial"/>
        <family val="2"/>
      </rPr>
      <t>R</t>
    </r>
    <r>
      <rPr>
        <b/>
        <i/>
        <sz val="8"/>
        <rFont val="Arial"/>
        <family val="2"/>
      </rPr>
      <t>U</t>
    </r>
    <r>
      <rPr>
        <b/>
        <i/>
        <vertAlign val="subscript"/>
        <sz val="8"/>
        <rFont val="Arial"/>
        <family val="2"/>
      </rPr>
      <t>L</t>
    </r>
  </si>
  <si>
    <t>Área disponível</t>
  </si>
  <si>
    <t>adimensional</t>
  </si>
  <si>
    <t>W/(m².K)</t>
  </si>
  <si>
    <t>Δt</t>
  </si>
  <si>
    <r>
      <t>DE</t>
    </r>
    <r>
      <rPr>
        <b/>
        <i/>
        <vertAlign val="subscript"/>
        <sz val="8"/>
        <rFont val="Arial"/>
        <family val="2"/>
      </rPr>
      <t>mês</t>
    </r>
  </si>
  <si>
    <r>
      <t>T</t>
    </r>
    <r>
      <rPr>
        <b/>
        <i/>
        <vertAlign val="subscript"/>
        <sz val="8"/>
        <rFont val="Arial"/>
        <family val="2"/>
      </rPr>
      <t>AMB</t>
    </r>
  </si>
  <si>
    <r>
      <t>T</t>
    </r>
    <r>
      <rPr>
        <b/>
        <i/>
        <vertAlign val="subscript"/>
        <sz val="8"/>
        <rFont val="Arial"/>
        <family val="2"/>
      </rPr>
      <t>AF</t>
    </r>
  </si>
  <si>
    <r>
      <t>K</t>
    </r>
    <r>
      <rPr>
        <b/>
        <i/>
        <vertAlign val="subscript"/>
        <sz val="8"/>
        <rFont val="Arial"/>
        <family val="2"/>
      </rPr>
      <t>1</t>
    </r>
  </si>
  <si>
    <r>
      <t>K</t>
    </r>
    <r>
      <rPr>
        <b/>
        <i/>
        <vertAlign val="subscript"/>
        <sz val="8"/>
        <rFont val="Arial"/>
        <family val="2"/>
      </rPr>
      <t>2</t>
    </r>
  </si>
  <si>
    <r>
      <t>EP</t>
    </r>
    <r>
      <rPr>
        <b/>
        <i/>
        <vertAlign val="subscript"/>
        <sz val="8"/>
        <rFont val="Arial"/>
        <family val="2"/>
      </rPr>
      <t>mês</t>
    </r>
  </si>
  <si>
    <r>
      <t>D</t>
    </r>
    <r>
      <rPr>
        <b/>
        <i/>
        <vertAlign val="subscript"/>
        <sz val="8"/>
        <rFont val="Arial"/>
        <family val="2"/>
      </rPr>
      <t>2</t>
    </r>
  </si>
  <si>
    <r>
      <t>EU</t>
    </r>
    <r>
      <rPr>
        <b/>
        <i/>
        <vertAlign val="subscript"/>
        <sz val="8"/>
        <rFont val="Arial"/>
        <family val="2"/>
      </rPr>
      <t>mês</t>
    </r>
  </si>
  <si>
    <t>Área de coletores</t>
  </si>
  <si>
    <r>
      <t>m</t>
    </r>
    <r>
      <rPr>
        <i/>
        <vertAlign val="superscript"/>
        <sz val="8"/>
        <color theme="0" tint="-0.499984740745262"/>
        <rFont val="Arial"/>
        <family val="2"/>
      </rPr>
      <t>2</t>
    </r>
  </si>
  <si>
    <r>
      <t>V</t>
    </r>
    <r>
      <rPr>
        <b/>
        <vertAlign val="subscript"/>
        <sz val="8"/>
        <color theme="1"/>
        <rFont val="Arial"/>
        <family val="2"/>
      </rPr>
      <t>armaz</t>
    </r>
    <r>
      <rPr>
        <b/>
        <sz val="8"/>
        <color theme="1"/>
        <rFont val="Arial"/>
        <family val="2"/>
      </rPr>
      <t>/área</t>
    </r>
    <r>
      <rPr>
        <b/>
        <vertAlign val="subscript"/>
        <sz val="8"/>
        <color theme="1"/>
        <rFont val="Arial"/>
        <family val="2"/>
      </rPr>
      <t>coletores</t>
    </r>
  </si>
  <si>
    <r>
      <t>S</t>
    </r>
    <r>
      <rPr>
        <b/>
        <vertAlign val="subscript"/>
        <sz val="8"/>
        <color theme="1"/>
        <rFont val="Arial"/>
        <family val="2"/>
      </rPr>
      <t xml:space="preserve">c </t>
    </r>
  </si>
  <si>
    <r>
      <t>EI</t>
    </r>
    <r>
      <rPr>
        <b/>
        <i/>
        <vertAlign val="subscript"/>
        <sz val="8"/>
        <color rgb="FF000000"/>
        <rFont val="Arial"/>
        <family val="2"/>
      </rPr>
      <t>mês</t>
    </r>
    <r>
      <rPr>
        <b/>
        <i/>
        <sz val="8"/>
        <color rgb="FF000000"/>
        <rFont val="Arial"/>
        <family val="2"/>
      </rPr>
      <t xml:space="preserve"> (kWh/m²)</t>
    </r>
  </si>
  <si>
    <r>
      <t>DE</t>
    </r>
    <r>
      <rPr>
        <b/>
        <i/>
        <vertAlign val="subscript"/>
        <sz val="8"/>
        <color rgb="FF000000"/>
        <rFont val="Arial"/>
        <family val="2"/>
      </rPr>
      <t>mês</t>
    </r>
    <r>
      <rPr>
        <b/>
        <i/>
        <sz val="8"/>
        <color rgb="FF000000"/>
        <rFont val="Arial"/>
        <family val="2"/>
      </rPr>
      <t xml:space="preserve"> (kWh/mês)</t>
    </r>
  </si>
  <si>
    <r>
      <t>H</t>
    </r>
    <r>
      <rPr>
        <b/>
        <i/>
        <vertAlign val="subscript"/>
        <sz val="8"/>
        <color rgb="FF000000"/>
        <rFont val="Arial"/>
        <family val="2"/>
      </rPr>
      <t>dia</t>
    </r>
    <r>
      <rPr>
        <b/>
        <i/>
        <sz val="8"/>
        <color rgb="FF000000"/>
        <rFont val="Arial"/>
        <family val="2"/>
      </rPr>
      <t xml:space="preserve">       (kWh/(m²xdia))</t>
    </r>
  </si>
  <si>
    <r>
      <t>EI</t>
    </r>
    <r>
      <rPr>
        <b/>
        <i/>
        <vertAlign val="subscript"/>
        <sz val="8"/>
        <rFont val="Arial"/>
        <family val="2"/>
      </rPr>
      <t>mês</t>
    </r>
  </si>
  <si>
    <r>
      <t>EA</t>
    </r>
    <r>
      <rPr>
        <b/>
        <i/>
        <vertAlign val="subscript"/>
        <sz val="8"/>
        <rFont val="Arial"/>
        <family val="2"/>
      </rPr>
      <t>mês</t>
    </r>
  </si>
  <si>
    <t>Verificação do volume de armazenamento do projeto</t>
  </si>
  <si>
    <t>Análise do Sistema de Aquecimento Solar de Água</t>
  </si>
  <si>
    <t>RTQ - Edificações Residenciais</t>
  </si>
  <si>
    <t>Atualizada em: 06/11/2012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</si>
</sst>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0"/>
      <color theme="1"/>
      <name val="Courier New"/>
      <family val="3"/>
    </font>
    <font>
      <i/>
      <sz val="10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i/>
      <sz val="8"/>
      <color rgb="FFFF000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i/>
      <vertAlign val="subscript"/>
      <sz val="10"/>
      <name val="Arial"/>
      <family val="2"/>
    </font>
    <font>
      <sz val="10"/>
      <color rgb="FFFF0000"/>
      <name val="Courier New"/>
      <family val="3"/>
    </font>
    <font>
      <sz val="12"/>
      <color rgb="FFFF0000"/>
      <name val="Times New Roman"/>
      <family val="2"/>
    </font>
    <font>
      <sz val="11"/>
      <color theme="1"/>
      <name val="Times New Roman"/>
      <family val="1"/>
    </font>
    <font>
      <sz val="8"/>
      <color theme="1"/>
      <name val="Arial"/>
      <family val="2"/>
    </font>
    <font>
      <i/>
      <sz val="8"/>
      <color theme="0" tint="-0.499984740745262"/>
      <name val="Arial"/>
      <family val="2"/>
    </font>
    <font>
      <i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sz val="9"/>
      <color indexed="81"/>
      <name val="Tahoma"/>
      <family val="2"/>
    </font>
    <font>
      <b/>
      <i/>
      <sz val="8"/>
      <color rgb="FF000000"/>
      <name val="Arial"/>
      <family val="2"/>
    </font>
    <font>
      <b/>
      <i/>
      <vertAlign val="subscript"/>
      <sz val="8"/>
      <color rgb="FF000000"/>
      <name val="Arial"/>
      <family val="2"/>
    </font>
    <font>
      <b/>
      <sz val="8"/>
      <color theme="1"/>
      <name val="Arial"/>
      <family val="2"/>
    </font>
    <font>
      <b/>
      <vertAlign val="subscript"/>
      <sz val="8"/>
      <color theme="1"/>
      <name val="Arial"/>
      <family val="2"/>
    </font>
    <font>
      <i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sz val="9"/>
      <color indexed="81"/>
      <name val="Symbol"/>
      <family val="1"/>
      <charset val="2"/>
    </font>
    <font>
      <sz val="8"/>
      <color theme="1"/>
      <name val="Times New Roman"/>
      <family val="2"/>
    </font>
    <font>
      <b/>
      <i/>
      <vertAlign val="subscript"/>
      <sz val="8"/>
      <name val="Arial"/>
      <family val="2"/>
    </font>
    <font>
      <sz val="8"/>
      <color theme="0" tint="-0.499984740745262"/>
      <name val="Calibri"/>
      <family val="2"/>
    </font>
    <font>
      <b/>
      <sz val="9"/>
      <name val="Arial"/>
      <family val="2"/>
    </font>
    <font>
      <b/>
      <sz val="9"/>
      <color theme="1"/>
      <name val="Times New Roman"/>
      <family val="2"/>
    </font>
    <font>
      <b/>
      <sz val="8"/>
      <color theme="1"/>
      <name val="Times New Roman"/>
      <family val="2"/>
    </font>
    <font>
      <b/>
      <i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4" fillId="3" borderId="4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27" fillId="4" borderId="1" xfId="0" applyFont="1" applyFill="1" applyBorder="1" applyAlignment="1" applyProtection="1"/>
    <xf numFmtId="0" fontId="27" fillId="4" borderId="0" xfId="0" applyFont="1" applyFill="1" applyProtection="1"/>
    <xf numFmtId="0" fontId="27" fillId="4" borderId="1" xfId="0" applyFont="1" applyFill="1" applyBorder="1" applyProtection="1"/>
    <xf numFmtId="0" fontId="25" fillId="4" borderId="1" xfId="0" applyFont="1" applyFill="1" applyBorder="1" applyAlignment="1" applyProtection="1">
      <alignment horizontal="center"/>
    </xf>
    <xf numFmtId="0" fontId="25" fillId="4" borderId="1" xfId="0" applyFont="1" applyFill="1" applyBorder="1" applyAlignment="1" applyProtection="1">
      <alignment horizontal="center" vertical="center"/>
    </xf>
    <xf numFmtId="0" fontId="25" fillId="4" borderId="1" xfId="0" applyFont="1" applyFill="1" applyBorder="1" applyAlignment="1" applyProtection="1">
      <alignment horizontal="center" vertical="center" wrapText="1"/>
    </xf>
    <xf numFmtId="0" fontId="25" fillId="4" borderId="1" xfId="0" applyFont="1" applyFill="1" applyBorder="1" applyAlignment="1" applyProtection="1">
      <alignment horizontal="center" wrapText="1"/>
    </xf>
    <xf numFmtId="0" fontId="0" fillId="4" borderId="0" xfId="0" applyFill="1" applyProtection="1"/>
    <xf numFmtId="0" fontId="0" fillId="4" borderId="1" xfId="0" applyFill="1" applyBorder="1" applyProtection="1"/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27" fillId="4" borderId="1" xfId="0" applyFont="1" applyFill="1" applyBorder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 wrapText="1"/>
    </xf>
    <xf numFmtId="0" fontId="15" fillId="4" borderId="4" xfId="0" applyFont="1" applyFill="1" applyBorder="1" applyAlignment="1" applyProtection="1">
      <alignment horizontal="center" wrapText="1"/>
    </xf>
    <xf numFmtId="0" fontId="15" fillId="4" borderId="2" xfId="0" applyFont="1" applyFill="1" applyBorder="1" applyAlignment="1" applyProtection="1">
      <alignment horizontal="center" wrapText="1"/>
    </xf>
    <xf numFmtId="0" fontId="10" fillId="4" borderId="4" xfId="0" applyFont="1" applyFill="1" applyBorder="1" applyAlignment="1" applyProtection="1">
      <alignment horizontal="center" wrapText="1"/>
    </xf>
    <xf numFmtId="0" fontId="35" fillId="2" borderId="9" xfId="0" applyFont="1" applyFill="1" applyBorder="1" applyAlignment="1" applyProtection="1">
      <alignment horizontal="center" wrapText="1"/>
    </xf>
    <xf numFmtId="0" fontId="27" fillId="4" borderId="4" xfId="0" applyFont="1" applyFill="1" applyBorder="1" applyProtection="1"/>
    <xf numFmtId="0" fontId="27" fillId="2" borderId="9" xfId="0" applyFont="1" applyFill="1" applyBorder="1" applyProtection="1"/>
    <xf numFmtId="0" fontId="21" fillId="0" borderId="0" xfId="0" applyFont="1" applyFill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3" fillId="0" borderId="0" xfId="0" applyFont="1" applyFill="1" applyBorder="1" applyAlignment="1" applyProtection="1">
      <alignment horizontal="left"/>
    </xf>
    <xf numFmtId="0" fontId="19" fillId="0" borderId="0" xfId="0" applyFont="1" applyProtection="1"/>
    <xf numFmtId="0" fontId="0" fillId="0" borderId="0" xfId="0" applyProtection="1"/>
    <xf numFmtId="0" fontId="19" fillId="0" borderId="0" xfId="0" applyFont="1" applyFill="1" applyBorder="1" applyAlignment="1" applyProtection="1">
      <alignment horizontal="center"/>
    </xf>
    <xf numFmtId="0" fontId="19" fillId="0" borderId="0" xfId="0" applyFont="1" applyFill="1" applyAlignment="1" applyProtection="1">
      <alignment horizontal="center"/>
    </xf>
    <xf numFmtId="0" fontId="1" fillId="0" borderId="0" xfId="0" applyFont="1" applyProtection="1"/>
    <xf numFmtId="0" fontId="1" fillId="0" borderId="0" xfId="0" applyFont="1" applyFill="1" applyAlignment="1" applyProtection="1">
      <alignment horizontal="center"/>
    </xf>
    <xf numFmtId="0" fontId="19" fillId="0" borderId="0" xfId="0" applyFont="1" applyFill="1" applyProtection="1"/>
    <xf numFmtId="0" fontId="0" fillId="0" borderId="0" xfId="0" applyFill="1" applyProtection="1"/>
    <xf numFmtId="0" fontId="19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Protection="1"/>
    <xf numFmtId="0" fontId="2" fillId="0" borderId="0" xfId="0" applyFont="1" applyAlignment="1" applyProtection="1">
      <alignment horizontal="justify"/>
    </xf>
    <xf numFmtId="0" fontId="8" fillId="0" borderId="0" xfId="0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Protection="1"/>
    <xf numFmtId="4" fontId="0" fillId="0" borderId="0" xfId="0" applyNumberFormat="1" applyFill="1" applyProtection="1"/>
    <xf numFmtId="0" fontId="9" fillId="0" borderId="3" xfId="0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20" fillId="0" borderId="0" xfId="0" applyFont="1" applyProtection="1"/>
    <xf numFmtId="0" fontId="29" fillId="0" borderId="0" xfId="0" applyFont="1" applyAlignment="1" applyProtection="1">
      <alignment horizontal="center"/>
    </xf>
    <xf numFmtId="0" fontId="20" fillId="0" borderId="0" xfId="0" applyFont="1" applyFill="1" applyProtection="1"/>
    <xf numFmtId="0" fontId="21" fillId="0" borderId="0" xfId="0" applyFont="1" applyProtection="1"/>
    <xf numFmtId="0" fontId="20" fillId="0" borderId="0" xfId="0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justify"/>
    </xf>
    <xf numFmtId="0" fontId="21" fillId="0" borderId="3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justify"/>
    </xf>
    <xf numFmtId="0" fontId="9" fillId="0" borderId="0" xfId="0" applyFont="1" applyFill="1" applyProtection="1"/>
    <xf numFmtId="4" fontId="5" fillId="0" borderId="3" xfId="0" applyNumberFormat="1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4" fontId="5" fillId="0" borderId="0" xfId="0" applyNumberFormat="1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12" fillId="0" borderId="0" xfId="0" applyFont="1" applyAlignment="1" applyProtection="1">
      <alignment horizontal="justify"/>
    </xf>
    <xf numFmtId="0" fontId="17" fillId="0" borderId="0" xfId="0" applyFont="1" applyAlignment="1" applyProtection="1">
      <alignment horizontal="justify"/>
    </xf>
    <xf numFmtId="0" fontId="0" fillId="0" borderId="0" xfId="0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 applyProtection="1">
      <alignment horizontal="center" wrapText="1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3" fontId="20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3" fontId="9" fillId="5" borderId="1" xfId="0" applyNumberFormat="1" applyFont="1" applyFill="1" applyBorder="1" applyAlignment="1" applyProtection="1">
      <alignment horizontal="center"/>
    </xf>
    <xf numFmtId="3" fontId="20" fillId="5" borderId="1" xfId="0" applyNumberFormat="1" applyFont="1" applyFill="1" applyBorder="1" applyAlignment="1" applyProtection="1">
      <alignment horizontal="center" vertical="center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4" fontId="7" fillId="5" borderId="1" xfId="0" applyNumberFormat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0" fontId="20" fillId="5" borderId="1" xfId="0" applyFont="1" applyFill="1" applyBorder="1" applyAlignment="1" applyProtection="1">
      <alignment horizontal="center" vertical="center"/>
    </xf>
    <xf numFmtId="0" fontId="27" fillId="0" borderId="0" xfId="0" applyFont="1" applyFill="1" applyBorder="1" applyProtection="1"/>
    <xf numFmtId="0" fontId="20" fillId="0" borderId="0" xfId="0" applyFont="1" applyBorder="1" applyAlignment="1" applyProtection="1">
      <alignment horizontal="center" vertical="center"/>
    </xf>
    <xf numFmtId="2" fontId="7" fillId="5" borderId="1" xfId="0" applyNumberFormat="1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/>
    </xf>
    <xf numFmtId="3" fontId="7" fillId="5" borderId="1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4" fontId="7" fillId="5" borderId="1" xfId="0" applyNumberFormat="1" applyFont="1" applyFill="1" applyBorder="1" applyAlignment="1" applyProtection="1">
      <alignment horizontal="center"/>
    </xf>
    <xf numFmtId="0" fontId="7" fillId="5" borderId="1" xfId="0" applyFont="1" applyFill="1" applyBorder="1" applyAlignment="1" applyProtection="1">
      <alignment horizontal="center" wrapText="1"/>
    </xf>
    <xf numFmtId="4" fontId="7" fillId="5" borderId="1" xfId="0" applyNumberFormat="1" applyFont="1" applyFill="1" applyBorder="1" applyAlignment="1" applyProtection="1">
      <alignment horizontal="center" wrapText="1"/>
    </xf>
    <xf numFmtId="0" fontId="32" fillId="0" borderId="0" xfId="0" applyFont="1" applyProtection="1"/>
    <xf numFmtId="0" fontId="32" fillId="0" borderId="0" xfId="0" applyFont="1" applyAlignment="1" applyProtection="1">
      <alignment horizontal="center" vertical="center"/>
    </xf>
    <xf numFmtId="4" fontId="7" fillId="5" borderId="1" xfId="0" applyNumberFormat="1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" fontId="10" fillId="5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justify" vertical="center" wrapText="1"/>
    </xf>
    <xf numFmtId="0" fontId="37" fillId="5" borderId="4" xfId="0" applyFont="1" applyFill="1" applyBorder="1" applyAlignment="1" applyProtection="1">
      <alignment horizontal="center" vertical="center"/>
    </xf>
    <xf numFmtId="10" fontId="36" fillId="2" borderId="10" xfId="0" applyNumberFormat="1" applyFont="1" applyFill="1" applyBorder="1" applyAlignment="1" applyProtection="1">
      <alignment horizontal="center" vertical="center"/>
    </xf>
    <xf numFmtId="0" fontId="20" fillId="5" borderId="4" xfId="0" applyFont="1" applyFill="1" applyBorder="1" applyAlignment="1" applyProtection="1">
      <alignment horizontal="center" vertical="center"/>
    </xf>
    <xf numFmtId="2" fontId="20" fillId="2" borderId="10" xfId="0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40" fillId="0" borderId="0" xfId="0" applyFont="1" applyAlignment="1" applyProtection="1">
      <alignment horizontal="center" vertical="center"/>
    </xf>
    <xf numFmtId="0" fontId="41" fillId="0" borderId="0" xfId="0" applyFont="1" applyAlignment="1" applyProtection="1">
      <alignment horizontal="center" vertical="center"/>
    </xf>
    <xf numFmtId="0" fontId="39" fillId="3" borderId="0" xfId="0" applyFont="1" applyFill="1" applyAlignment="1" applyProtection="1">
      <alignment horizontal="left"/>
    </xf>
    <xf numFmtId="0" fontId="38" fillId="0" borderId="11" xfId="0" applyFont="1" applyBorder="1" applyAlignment="1" applyProtection="1">
      <alignment horizontal="center" vertical="center" wrapText="1"/>
    </xf>
    <xf numFmtId="0" fontId="38" fillId="0" borderId="12" xfId="0" applyFont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111112</xdr:colOff>
      <xdr:row>18</xdr:row>
      <xdr:rowOff>16795</xdr:rowOff>
    </xdr:from>
    <xdr:to>
      <xdr:col>7</xdr:col>
      <xdr:colOff>134925</xdr:colOff>
      <xdr:row>19</xdr:row>
      <xdr:rowOff>6759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36925" y="2540920"/>
          <a:ext cx="2032000" cy="307464"/>
        </a:xfrm>
        <a:prstGeom prst="rect">
          <a:avLst/>
        </a:prstGeom>
        <a:noFill/>
      </xdr:spPr>
    </xdr:pic>
    <xdr:clientData/>
  </xdr:twoCellAnchor>
  <xdr:twoCellAnchor>
    <xdr:from>
      <xdr:col>4</xdr:col>
      <xdr:colOff>142875</xdr:colOff>
      <xdr:row>32</xdr:row>
      <xdr:rowOff>87313</xdr:rowOff>
    </xdr:from>
    <xdr:to>
      <xdr:col>5</xdr:col>
      <xdr:colOff>511175</xdr:colOff>
      <xdr:row>32</xdr:row>
      <xdr:rowOff>239713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68688" y="5508626"/>
          <a:ext cx="939800" cy="1524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87313</xdr:colOff>
      <xdr:row>48</xdr:row>
      <xdr:rowOff>246062</xdr:rowOff>
    </xdr:from>
    <xdr:to>
      <xdr:col>4</xdr:col>
      <xdr:colOff>114300</xdr:colOff>
      <xdr:row>50</xdr:row>
      <xdr:rowOff>73025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30438" y="9136062"/>
          <a:ext cx="1543050" cy="303213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47</xdr:row>
      <xdr:rowOff>15877</xdr:rowOff>
    </xdr:from>
    <xdr:to>
      <xdr:col>0</xdr:col>
      <xdr:colOff>354975</xdr:colOff>
      <xdr:row>48</xdr:row>
      <xdr:rowOff>71440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8612190"/>
          <a:ext cx="354975" cy="3492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55566</xdr:colOff>
      <xdr:row>48</xdr:row>
      <xdr:rowOff>7938</xdr:rowOff>
    </xdr:from>
    <xdr:to>
      <xdr:col>0</xdr:col>
      <xdr:colOff>198441</xdr:colOff>
      <xdr:row>49</xdr:row>
      <xdr:rowOff>37042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566" y="8897938"/>
          <a:ext cx="142875" cy="3069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87312</xdr:colOff>
      <xdr:row>57</xdr:row>
      <xdr:rowOff>39687</xdr:rowOff>
    </xdr:from>
    <xdr:to>
      <xdr:col>6</xdr:col>
      <xdr:colOff>55562</xdr:colOff>
      <xdr:row>59</xdr:row>
      <xdr:rowOff>21865</xdr:rowOff>
    </xdr:to>
    <xdr:pic>
      <xdr:nvPicPr>
        <xdr:cNvPr id="105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84625" y="10771187"/>
          <a:ext cx="650875" cy="379053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95250</xdr:colOff>
      <xdr:row>55</xdr:row>
      <xdr:rowOff>87312</xdr:rowOff>
    </xdr:from>
    <xdr:to>
      <xdr:col>7</xdr:col>
      <xdr:colOff>515938</xdr:colOff>
      <xdr:row>57</xdr:row>
      <xdr:rowOff>64584</xdr:rowOff>
    </xdr:to>
    <xdr:pic>
      <xdr:nvPicPr>
        <xdr:cNvPr id="105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92563" y="10469562"/>
          <a:ext cx="1857375" cy="326522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468316</xdr:colOff>
      <xdr:row>71</xdr:row>
      <xdr:rowOff>15876</xdr:rowOff>
    </xdr:from>
    <xdr:to>
      <xdr:col>0</xdr:col>
      <xdr:colOff>611191</xdr:colOff>
      <xdr:row>72</xdr:row>
      <xdr:rowOff>44980</xdr:rowOff>
    </xdr:to>
    <xdr:pic>
      <xdr:nvPicPr>
        <xdr:cNvPr id="1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8316" y="14327189"/>
          <a:ext cx="142875" cy="354541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71</xdr:row>
      <xdr:rowOff>230187</xdr:rowOff>
    </xdr:from>
    <xdr:to>
      <xdr:col>3</xdr:col>
      <xdr:colOff>611189</xdr:colOff>
      <xdr:row>73</xdr:row>
      <xdr:rowOff>111975</xdr:rowOff>
    </xdr:to>
    <xdr:pic>
      <xdr:nvPicPr>
        <xdr:cNvPr id="1059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05000" y="14541500"/>
          <a:ext cx="1325564" cy="405663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95249</xdr:colOff>
      <xdr:row>79</xdr:row>
      <xdr:rowOff>40805</xdr:rowOff>
    </xdr:from>
    <xdr:to>
      <xdr:col>10</xdr:col>
      <xdr:colOff>358774</xdr:colOff>
      <xdr:row>81</xdr:row>
      <xdr:rowOff>88901</xdr:rowOff>
    </xdr:to>
    <xdr:pic>
      <xdr:nvPicPr>
        <xdr:cNvPr id="1078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81812" y="15264930"/>
          <a:ext cx="946150" cy="429096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81</xdr:row>
      <xdr:rowOff>125101</xdr:rowOff>
    </xdr:from>
    <xdr:to>
      <xdr:col>12</xdr:col>
      <xdr:colOff>504818</xdr:colOff>
      <xdr:row>83</xdr:row>
      <xdr:rowOff>192086</xdr:rowOff>
    </xdr:to>
    <xdr:pic>
      <xdr:nvPicPr>
        <xdr:cNvPr id="1080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81813" y="15730226"/>
          <a:ext cx="2457443" cy="44798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71434</xdr:colOff>
      <xdr:row>83</xdr:row>
      <xdr:rowOff>132208</xdr:rowOff>
    </xdr:from>
    <xdr:to>
      <xdr:col>13</xdr:col>
      <xdr:colOff>253996</xdr:colOff>
      <xdr:row>85</xdr:row>
      <xdr:rowOff>34924</xdr:rowOff>
    </xdr:to>
    <xdr:pic>
      <xdr:nvPicPr>
        <xdr:cNvPr id="1081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57997" y="16118333"/>
          <a:ext cx="2913062" cy="299591"/>
        </a:xfrm>
        <a:prstGeom prst="rect">
          <a:avLst/>
        </a:prstGeom>
        <a:noFill/>
      </xdr:spPr>
    </xdr:pic>
    <xdr:clientData/>
  </xdr:twoCellAnchor>
  <xdr:twoCellAnchor>
    <xdr:from>
      <xdr:col>9</xdr:col>
      <xdr:colOff>67189</xdr:colOff>
      <xdr:row>85</xdr:row>
      <xdr:rowOff>63499</xdr:rowOff>
    </xdr:from>
    <xdr:to>
      <xdr:col>10</xdr:col>
      <xdr:colOff>20637</xdr:colOff>
      <xdr:row>87</xdr:row>
      <xdr:rowOff>119061</xdr:rowOff>
    </xdr:to>
    <xdr:pic>
      <xdr:nvPicPr>
        <xdr:cNvPr id="1083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53752" y="16446499"/>
          <a:ext cx="636073" cy="452437"/>
        </a:xfrm>
        <a:prstGeom prst="rect">
          <a:avLst/>
        </a:prstGeom>
        <a:noFill/>
      </xdr:spPr>
    </xdr:pic>
    <xdr:clientData/>
  </xdr:twoCellAnchor>
  <xdr:twoCellAnchor>
    <xdr:from>
      <xdr:col>4</xdr:col>
      <xdr:colOff>83577</xdr:colOff>
      <xdr:row>94</xdr:row>
      <xdr:rowOff>190499</xdr:rowOff>
    </xdr:from>
    <xdr:to>
      <xdr:col>5</xdr:col>
      <xdr:colOff>150812</xdr:colOff>
      <xdr:row>97</xdr:row>
      <xdr:rowOff>47624</xdr:rowOff>
    </xdr:to>
    <xdr:pic>
      <xdr:nvPicPr>
        <xdr:cNvPr id="1085" name="Picture 6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09390" y="18359437"/>
          <a:ext cx="638735" cy="452437"/>
        </a:xfrm>
        <a:prstGeom prst="rect">
          <a:avLst/>
        </a:prstGeom>
        <a:noFill/>
      </xdr:spPr>
    </xdr:pic>
    <xdr:clientData/>
  </xdr:twoCellAnchor>
  <xdr:twoCellAnchor>
    <xdr:from>
      <xdr:col>4</xdr:col>
      <xdr:colOff>95251</xdr:colOff>
      <xdr:row>97</xdr:row>
      <xdr:rowOff>39688</xdr:rowOff>
    </xdr:from>
    <xdr:to>
      <xdr:col>5</xdr:col>
      <xdr:colOff>159824</xdr:colOff>
      <xdr:row>99</xdr:row>
      <xdr:rowOff>95250</xdr:rowOff>
    </xdr:to>
    <xdr:pic>
      <xdr:nvPicPr>
        <xdr:cNvPr id="23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21064" y="18803938"/>
          <a:ext cx="636073" cy="452437"/>
        </a:xfrm>
        <a:prstGeom prst="rect">
          <a:avLst/>
        </a:prstGeom>
        <a:noFill/>
      </xdr:spPr>
    </xdr:pic>
    <xdr:clientData/>
  </xdr:twoCellAnchor>
  <xdr:twoCellAnchor>
    <xdr:from>
      <xdr:col>4</xdr:col>
      <xdr:colOff>47624</xdr:colOff>
      <xdr:row>98</xdr:row>
      <xdr:rowOff>196142</xdr:rowOff>
    </xdr:from>
    <xdr:to>
      <xdr:col>9</xdr:col>
      <xdr:colOff>522287</xdr:colOff>
      <xdr:row>100</xdr:row>
      <xdr:rowOff>103186</xdr:rowOff>
    </xdr:to>
    <xdr:pic>
      <xdr:nvPicPr>
        <xdr:cNvPr id="1089" name="Picture 65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73437" y="19158830"/>
          <a:ext cx="3935413" cy="303919"/>
        </a:xfrm>
        <a:prstGeom prst="rect">
          <a:avLst/>
        </a:prstGeom>
        <a:noFill/>
      </xdr:spPr>
    </xdr:pic>
    <xdr:clientData/>
  </xdr:twoCellAnchor>
  <xdr:twoCellAnchor>
    <xdr:from>
      <xdr:col>4</xdr:col>
      <xdr:colOff>119062</xdr:colOff>
      <xdr:row>109</xdr:row>
      <xdr:rowOff>4647</xdr:rowOff>
    </xdr:from>
    <xdr:to>
      <xdr:col>5</xdr:col>
      <xdr:colOff>533400</xdr:colOff>
      <xdr:row>110</xdr:row>
      <xdr:rowOff>100013</xdr:rowOff>
    </xdr:to>
    <xdr:pic>
      <xdr:nvPicPr>
        <xdr:cNvPr id="1099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44875" y="21150147"/>
          <a:ext cx="985838" cy="269991"/>
        </a:xfrm>
        <a:prstGeom prst="rect">
          <a:avLst/>
        </a:prstGeom>
        <a:noFill/>
      </xdr:spPr>
    </xdr:pic>
    <xdr:clientData/>
  </xdr:twoCellAnchor>
  <xdr:twoCellAnchor>
    <xdr:from>
      <xdr:col>2</xdr:col>
      <xdr:colOff>135815</xdr:colOff>
      <xdr:row>124</xdr:row>
      <xdr:rowOff>119063</xdr:rowOff>
    </xdr:from>
    <xdr:to>
      <xdr:col>3</xdr:col>
      <xdr:colOff>88900</xdr:colOff>
      <xdr:row>126</xdr:row>
      <xdr:rowOff>169863</xdr:rowOff>
    </xdr:to>
    <xdr:pic>
      <xdr:nvPicPr>
        <xdr:cNvPr id="1100" name="Picture 76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45565" y="24193501"/>
          <a:ext cx="762710" cy="45561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637443</xdr:colOff>
      <xdr:row>0</xdr:row>
      <xdr:rowOff>124558</xdr:rowOff>
    </xdr:from>
    <xdr:to>
      <xdr:col>7</xdr:col>
      <xdr:colOff>146538</xdr:colOff>
      <xdr:row>2</xdr:row>
      <xdr:rowOff>90904</xdr:rowOff>
    </xdr:to>
    <xdr:pic>
      <xdr:nvPicPr>
        <xdr:cNvPr id="20" name="Imagem 19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736481" y="124558"/>
          <a:ext cx="3758711" cy="3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6"/>
  <sheetViews>
    <sheetView showGridLines="0" tabSelected="1" zoomScale="130" zoomScaleNormal="130" workbookViewId="0">
      <selection activeCell="D13" sqref="D13"/>
    </sheetView>
  </sheetViews>
  <sheetFormatPr defaultRowHeight="15.75" x14ac:dyDescent="0.25"/>
  <cols>
    <col min="1" max="1" width="14.375" style="38" customWidth="1"/>
    <col min="2" max="2" width="9.375" style="92" customWidth="1"/>
    <col min="3" max="3" width="10.625" style="38" customWidth="1"/>
    <col min="4" max="4" width="9.25" style="38" customWidth="1"/>
    <col min="5" max="5" width="7.5" style="38" customWidth="1"/>
    <col min="6" max="6" width="9" style="38"/>
    <col min="7" max="7" width="9.875" style="38" bestFit="1" customWidth="1"/>
    <col min="8" max="8" width="10.125" style="38" customWidth="1"/>
    <col min="9" max="11" width="9" style="38"/>
    <col min="12" max="12" width="10.625" style="38" customWidth="1"/>
    <col min="13" max="16384" width="9" style="38"/>
  </cols>
  <sheetData>
    <row r="1" spans="1:12" x14ac:dyDescent="0.25">
      <c r="K1" s="120" t="s">
        <v>78</v>
      </c>
      <c r="L1" s="120"/>
    </row>
    <row r="5" spans="1:12" x14ac:dyDescent="0.25">
      <c r="B5" s="118" t="s">
        <v>76</v>
      </c>
      <c r="C5" s="118"/>
      <c r="D5" s="118"/>
      <c r="E5" s="118"/>
      <c r="F5" s="118"/>
      <c r="G5" s="118"/>
      <c r="H5" s="118"/>
    </row>
    <row r="6" spans="1:12" x14ac:dyDescent="0.25">
      <c r="B6" s="119" t="s">
        <v>77</v>
      </c>
      <c r="C6" s="119"/>
      <c r="D6" s="119"/>
      <c r="E6" s="119"/>
      <c r="F6" s="119"/>
      <c r="G6" s="119"/>
      <c r="H6" s="119"/>
    </row>
    <row r="7" spans="1:12" x14ac:dyDescent="0.25">
      <c r="B7" s="38"/>
    </row>
    <row r="8" spans="1:12" x14ac:dyDescent="0.25">
      <c r="B8" s="38"/>
    </row>
    <row r="9" spans="1:12" s="41" customFormat="1" x14ac:dyDescent="0.25">
      <c r="A9" s="14" t="s">
        <v>34</v>
      </c>
      <c r="B9" s="116"/>
      <c r="C9" s="33" t="s">
        <v>1</v>
      </c>
      <c r="D9" s="39"/>
      <c r="E9" s="40"/>
      <c r="F9" s="37"/>
      <c r="H9" s="42"/>
      <c r="I9" s="42"/>
      <c r="J9" s="42"/>
      <c r="K9" s="42"/>
    </row>
    <row r="10" spans="1:12" x14ac:dyDescent="0.25">
      <c r="A10" s="15" t="s">
        <v>44</v>
      </c>
      <c r="B10" s="79"/>
      <c r="C10" s="33" t="s">
        <v>1</v>
      </c>
      <c r="D10" s="43"/>
      <c r="E10" s="43"/>
      <c r="F10" s="37"/>
      <c r="H10" s="44"/>
      <c r="I10" s="44"/>
      <c r="J10" s="44"/>
      <c r="K10" s="44"/>
    </row>
    <row r="11" spans="1:12" x14ac:dyDescent="0.25">
      <c r="A11" s="16" t="s">
        <v>0</v>
      </c>
      <c r="B11" s="91"/>
      <c r="C11" s="34" t="s">
        <v>2</v>
      </c>
      <c r="D11" s="43"/>
      <c r="E11" s="43"/>
      <c r="F11" s="43"/>
      <c r="G11" s="44"/>
      <c r="H11" s="44"/>
      <c r="I11" s="44"/>
      <c r="J11" s="44"/>
      <c r="K11" s="44"/>
    </row>
    <row r="12" spans="1:12" x14ac:dyDescent="0.25">
      <c r="A12" s="16" t="s">
        <v>50</v>
      </c>
      <c r="B12" s="87"/>
      <c r="C12" s="35" t="s">
        <v>3</v>
      </c>
      <c r="D12" s="37"/>
      <c r="E12" s="37"/>
      <c r="F12" s="37"/>
    </row>
    <row r="13" spans="1:12" x14ac:dyDescent="0.25">
      <c r="A13" s="16" t="s">
        <v>49</v>
      </c>
      <c r="B13" s="117"/>
      <c r="C13" s="35" t="s">
        <v>38</v>
      </c>
      <c r="D13" s="45"/>
      <c r="E13" s="46"/>
      <c r="F13" s="46"/>
    </row>
    <row r="14" spans="1:12" x14ac:dyDescent="0.25">
      <c r="A14" s="16" t="s">
        <v>48</v>
      </c>
      <c r="B14" s="81"/>
      <c r="C14" s="35" t="s">
        <v>38</v>
      </c>
      <c r="D14" s="46"/>
      <c r="E14" s="46"/>
      <c r="F14" s="46"/>
    </row>
    <row r="15" spans="1:12" x14ac:dyDescent="0.25">
      <c r="A15" s="16" t="s">
        <v>47</v>
      </c>
      <c r="B15" s="81"/>
      <c r="C15" s="35" t="s">
        <v>38</v>
      </c>
      <c r="D15" s="37"/>
      <c r="E15" s="37"/>
      <c r="F15" s="37"/>
    </row>
    <row r="16" spans="1:12" x14ac:dyDescent="0.25">
      <c r="A16" s="16" t="s">
        <v>46</v>
      </c>
      <c r="B16" s="88"/>
      <c r="C16" s="35" t="s">
        <v>28</v>
      </c>
      <c r="D16" s="37"/>
      <c r="E16" s="37"/>
      <c r="F16" s="37"/>
    </row>
    <row r="17" spans="1:9" x14ac:dyDescent="0.25">
      <c r="A17" s="16" t="s">
        <v>45</v>
      </c>
      <c r="B17" s="80"/>
      <c r="C17" s="35" t="s">
        <v>28</v>
      </c>
      <c r="D17" s="37"/>
      <c r="E17" s="37"/>
      <c r="F17" s="37"/>
    </row>
    <row r="18" spans="1:9" x14ac:dyDescent="0.25">
      <c r="C18" s="36"/>
    </row>
    <row r="19" spans="1:9" ht="24.75" customHeight="1" x14ac:dyDescent="0.25">
      <c r="A19" s="18" t="s">
        <v>4</v>
      </c>
      <c r="B19" s="19" t="s">
        <v>40</v>
      </c>
      <c r="C19" s="20" t="s">
        <v>41</v>
      </c>
      <c r="D19" s="20" t="s">
        <v>71</v>
      </c>
      <c r="E19" s="47"/>
      <c r="G19" s="44"/>
      <c r="H19" s="44"/>
    </row>
    <row r="20" spans="1:9" x14ac:dyDescent="0.25">
      <c r="A20" s="90" t="s">
        <v>9</v>
      </c>
      <c r="B20" s="82"/>
      <c r="C20" s="83"/>
      <c r="D20" s="93">
        <f>B12*B20*(B13-C20)*1.16*10^-3</f>
        <v>0</v>
      </c>
      <c r="E20" s="47"/>
      <c r="F20" s="48"/>
      <c r="G20" s="49"/>
      <c r="H20" s="50"/>
      <c r="I20" s="51"/>
    </row>
    <row r="21" spans="1:9" x14ac:dyDescent="0.25">
      <c r="A21" s="90" t="s">
        <v>10</v>
      </c>
      <c r="B21" s="82"/>
      <c r="C21" s="82"/>
      <c r="D21" s="93">
        <f>B12*B21*(B13-C21)*1.16*10^-3</f>
        <v>0</v>
      </c>
      <c r="F21" s="52"/>
      <c r="G21" s="49"/>
      <c r="H21" s="52"/>
      <c r="I21" s="51"/>
    </row>
    <row r="22" spans="1:9" x14ac:dyDescent="0.25">
      <c r="A22" s="90" t="s">
        <v>11</v>
      </c>
      <c r="B22" s="82"/>
      <c r="C22" s="82"/>
      <c r="D22" s="93">
        <f>B12*B22*(B13-C22)*1.16*10^-3</f>
        <v>0</v>
      </c>
      <c r="F22" s="52"/>
      <c r="G22" s="49"/>
      <c r="H22" s="52"/>
      <c r="I22" s="51"/>
    </row>
    <row r="23" spans="1:9" x14ac:dyDescent="0.25">
      <c r="A23" s="90" t="s">
        <v>12</v>
      </c>
      <c r="B23" s="82"/>
      <c r="C23" s="82"/>
      <c r="D23" s="93">
        <f>B12*B23*(B13-C23)*1.16*10^-3</f>
        <v>0</v>
      </c>
      <c r="F23" s="52"/>
      <c r="G23" s="49"/>
      <c r="H23" s="52"/>
      <c r="I23" s="51"/>
    </row>
    <row r="24" spans="1:9" x14ac:dyDescent="0.25">
      <c r="A24" s="90" t="s">
        <v>13</v>
      </c>
      <c r="B24" s="82"/>
      <c r="C24" s="83"/>
      <c r="D24" s="93">
        <f>B12*B24*(B13-C24)*1.16*10^-3</f>
        <v>0</v>
      </c>
      <c r="F24" s="51"/>
      <c r="G24" s="49"/>
      <c r="H24" s="52"/>
      <c r="I24" s="51"/>
    </row>
    <row r="25" spans="1:9" x14ac:dyDescent="0.25">
      <c r="A25" s="90" t="s">
        <v>14</v>
      </c>
      <c r="B25" s="82"/>
      <c r="C25" s="82"/>
      <c r="D25" s="93">
        <f>B12*B25*(B13-C25)*1.16*10^-3</f>
        <v>0</v>
      </c>
      <c r="F25" s="51"/>
      <c r="G25" s="49"/>
      <c r="H25" s="52"/>
      <c r="I25" s="51"/>
    </row>
    <row r="26" spans="1:9" x14ac:dyDescent="0.25">
      <c r="A26" s="90" t="s">
        <v>15</v>
      </c>
      <c r="B26" s="82"/>
      <c r="C26" s="82"/>
      <c r="D26" s="93">
        <f>B12*B26*(B13-C26)*1.16*10^-3</f>
        <v>0</v>
      </c>
      <c r="F26" s="51"/>
      <c r="G26" s="49"/>
      <c r="H26" s="52"/>
      <c r="I26" s="51"/>
    </row>
    <row r="27" spans="1:9" x14ac:dyDescent="0.25">
      <c r="A27" s="90" t="s">
        <v>16</v>
      </c>
      <c r="B27" s="82"/>
      <c r="C27" s="82"/>
      <c r="D27" s="93">
        <f>B12*B27*(B13-C27)*1.16*10^-3</f>
        <v>0</v>
      </c>
      <c r="F27" s="51"/>
      <c r="G27" s="49"/>
      <c r="H27" s="52"/>
      <c r="I27" s="51"/>
    </row>
    <row r="28" spans="1:9" x14ac:dyDescent="0.25">
      <c r="A28" s="90" t="s">
        <v>17</v>
      </c>
      <c r="B28" s="82"/>
      <c r="C28" s="83"/>
      <c r="D28" s="93">
        <f>B12*B28*(B13-C28)*1.16*10^-3</f>
        <v>0</v>
      </c>
      <c r="F28" s="51"/>
      <c r="G28" s="49"/>
      <c r="H28" s="52"/>
      <c r="I28" s="51"/>
    </row>
    <row r="29" spans="1:9" x14ac:dyDescent="0.25">
      <c r="A29" s="90" t="s">
        <v>18</v>
      </c>
      <c r="B29" s="82"/>
      <c r="C29" s="82"/>
      <c r="D29" s="93">
        <f>B12*B29*(B13-C29)*1.16*10^-3</f>
        <v>0</v>
      </c>
      <c r="F29" s="51"/>
      <c r="G29" s="49"/>
      <c r="H29" s="52"/>
      <c r="I29" s="51"/>
    </row>
    <row r="30" spans="1:9" x14ac:dyDescent="0.25">
      <c r="A30" s="90" t="s">
        <v>19</v>
      </c>
      <c r="B30" s="82"/>
      <c r="C30" s="82"/>
      <c r="D30" s="93">
        <f>B12*B30*(B13-C30)*1.16*10^-3</f>
        <v>0</v>
      </c>
      <c r="F30" s="51"/>
      <c r="G30" s="49"/>
      <c r="H30" s="52"/>
      <c r="I30" s="51"/>
    </row>
    <row r="31" spans="1:9" x14ac:dyDescent="0.25">
      <c r="A31" s="90" t="s">
        <v>20</v>
      </c>
      <c r="B31" s="82"/>
      <c r="C31" s="82"/>
      <c r="D31" s="93">
        <f>B12*B31*(B13-C31)*1.16*10^-3</f>
        <v>0</v>
      </c>
      <c r="G31" s="53"/>
      <c r="H31" s="44"/>
    </row>
    <row r="33" spans="1:6" ht="24.75" customHeight="1" x14ac:dyDescent="0.25">
      <c r="A33" s="18" t="s">
        <v>4</v>
      </c>
      <c r="B33" s="19" t="s">
        <v>40</v>
      </c>
      <c r="C33" s="19" t="s">
        <v>72</v>
      </c>
      <c r="D33" s="19" t="s">
        <v>70</v>
      </c>
    </row>
    <row r="34" spans="1:6" ht="16.5" thickBot="1" x14ac:dyDescent="0.3">
      <c r="A34" s="18" t="s">
        <v>9</v>
      </c>
      <c r="B34" s="82"/>
      <c r="C34" s="84"/>
      <c r="D34" s="94">
        <f>C34*B34</f>
        <v>0</v>
      </c>
      <c r="F34" s="54"/>
    </row>
    <row r="35" spans="1:6" ht="16.5" thickBot="1" x14ac:dyDescent="0.3">
      <c r="A35" s="18" t="s">
        <v>10</v>
      </c>
      <c r="B35" s="82"/>
      <c r="C35" s="84"/>
      <c r="D35" s="94">
        <f t="shared" ref="D35:D45" si="0">C35*B35</f>
        <v>0</v>
      </c>
      <c r="F35" s="54"/>
    </row>
    <row r="36" spans="1:6" ht="16.5" thickBot="1" x14ac:dyDescent="0.3">
      <c r="A36" s="18" t="s">
        <v>11</v>
      </c>
      <c r="B36" s="82"/>
      <c r="C36" s="84"/>
      <c r="D36" s="94">
        <f t="shared" si="0"/>
        <v>0</v>
      </c>
      <c r="F36" s="54"/>
    </row>
    <row r="37" spans="1:6" ht="16.5" thickBot="1" x14ac:dyDescent="0.3">
      <c r="A37" s="18" t="s">
        <v>12</v>
      </c>
      <c r="B37" s="82"/>
      <c r="C37" s="84"/>
      <c r="D37" s="94">
        <f t="shared" si="0"/>
        <v>0</v>
      </c>
      <c r="F37" s="54"/>
    </row>
    <row r="38" spans="1:6" ht="16.5" thickBot="1" x14ac:dyDescent="0.3">
      <c r="A38" s="18" t="s">
        <v>13</v>
      </c>
      <c r="B38" s="82"/>
      <c r="C38" s="84"/>
      <c r="D38" s="94">
        <f>C38*B38</f>
        <v>0</v>
      </c>
      <c r="F38" s="54"/>
    </row>
    <row r="39" spans="1:6" ht="16.5" thickBot="1" x14ac:dyDescent="0.3">
      <c r="A39" s="18" t="s">
        <v>14</v>
      </c>
      <c r="B39" s="82"/>
      <c r="C39" s="84"/>
      <c r="D39" s="94">
        <f t="shared" si="0"/>
        <v>0</v>
      </c>
      <c r="F39" s="54"/>
    </row>
    <row r="40" spans="1:6" ht="16.5" thickBot="1" x14ac:dyDescent="0.3">
      <c r="A40" s="18" t="s">
        <v>15</v>
      </c>
      <c r="B40" s="82"/>
      <c r="C40" s="84"/>
      <c r="D40" s="94">
        <f t="shared" si="0"/>
        <v>0</v>
      </c>
      <c r="F40" s="54"/>
    </row>
    <row r="41" spans="1:6" ht="16.5" thickBot="1" x14ac:dyDescent="0.3">
      <c r="A41" s="18" t="s">
        <v>16</v>
      </c>
      <c r="B41" s="82"/>
      <c r="C41" s="84"/>
      <c r="D41" s="94">
        <f t="shared" si="0"/>
        <v>0</v>
      </c>
      <c r="F41" s="54"/>
    </row>
    <row r="42" spans="1:6" ht="16.5" thickBot="1" x14ac:dyDescent="0.3">
      <c r="A42" s="18" t="s">
        <v>17</v>
      </c>
      <c r="B42" s="82"/>
      <c r="C42" s="84"/>
      <c r="D42" s="94">
        <f t="shared" si="0"/>
        <v>0</v>
      </c>
      <c r="F42" s="54"/>
    </row>
    <row r="43" spans="1:6" ht="16.5" thickBot="1" x14ac:dyDescent="0.3">
      <c r="A43" s="18" t="s">
        <v>18</v>
      </c>
      <c r="B43" s="82"/>
      <c r="C43" s="84"/>
      <c r="D43" s="94">
        <f t="shared" si="0"/>
        <v>0</v>
      </c>
      <c r="F43" s="54"/>
    </row>
    <row r="44" spans="1:6" x14ac:dyDescent="0.25">
      <c r="A44" s="18" t="s">
        <v>19</v>
      </c>
      <c r="B44" s="82"/>
      <c r="C44" s="84"/>
      <c r="D44" s="94">
        <f t="shared" si="0"/>
        <v>0</v>
      </c>
      <c r="F44" s="55"/>
    </row>
    <row r="45" spans="1:6" x14ac:dyDescent="0.25">
      <c r="A45" s="18" t="s">
        <v>20</v>
      </c>
      <c r="B45" s="82"/>
      <c r="C45" s="84"/>
      <c r="D45" s="94">
        <f t="shared" si="0"/>
        <v>0</v>
      </c>
    </row>
    <row r="47" spans="1:6" x14ac:dyDescent="0.25">
      <c r="A47" s="16" t="s">
        <v>25</v>
      </c>
      <c r="B47" s="81"/>
      <c r="C47" s="59" t="s">
        <v>55</v>
      </c>
      <c r="D47" s="56"/>
      <c r="E47" s="56"/>
      <c r="F47" s="56"/>
    </row>
    <row r="48" spans="1:6" ht="23.25" customHeight="1" x14ac:dyDescent="0.25">
      <c r="A48" s="21"/>
      <c r="B48" s="81"/>
      <c r="C48" s="60"/>
      <c r="D48" s="56"/>
      <c r="E48" s="57"/>
      <c r="F48" s="56"/>
    </row>
    <row r="49" spans="1:12" ht="21.75" customHeight="1" x14ac:dyDescent="0.25">
      <c r="A49" s="22"/>
      <c r="B49" s="81"/>
      <c r="C49" s="60"/>
      <c r="D49" s="56"/>
      <c r="E49" s="56"/>
      <c r="F49" s="56"/>
    </row>
    <row r="50" spans="1:12" x14ac:dyDescent="0.25">
      <c r="A50" s="16" t="s">
        <v>26</v>
      </c>
      <c r="B50" s="95">
        <f>B47*B48*B49</f>
        <v>0</v>
      </c>
      <c r="C50" s="56"/>
      <c r="D50" s="61"/>
      <c r="E50" s="56"/>
      <c r="F50" s="56"/>
    </row>
    <row r="51" spans="1:12" ht="16.5" thickBot="1" x14ac:dyDescent="0.3">
      <c r="A51" s="16" t="s">
        <v>54</v>
      </c>
      <c r="B51" s="81"/>
      <c r="C51" s="62" t="s">
        <v>27</v>
      </c>
      <c r="D51" s="61"/>
      <c r="E51" s="56"/>
      <c r="F51" s="56"/>
    </row>
    <row r="52" spans="1:12" ht="16.5" thickBot="1" x14ac:dyDescent="0.3">
      <c r="A52" s="16" t="s">
        <v>42</v>
      </c>
      <c r="B52" s="79"/>
      <c r="C52" s="62" t="s">
        <v>27</v>
      </c>
      <c r="D52" s="63"/>
      <c r="E52" s="58"/>
      <c r="F52" s="58"/>
      <c r="G52" s="44"/>
      <c r="H52" s="123"/>
      <c r="I52" s="123"/>
      <c r="J52" s="123"/>
      <c r="K52" s="123"/>
      <c r="L52" s="123"/>
    </row>
    <row r="53" spans="1:12" x14ac:dyDescent="0.25">
      <c r="A53" s="16" t="s">
        <v>43</v>
      </c>
      <c r="B53" s="81"/>
      <c r="C53" s="56"/>
      <c r="D53" s="61"/>
      <c r="E53" s="56"/>
      <c r="F53" s="56"/>
    </row>
    <row r="54" spans="1:12" ht="16.5" thickBot="1" x14ac:dyDescent="0.3">
      <c r="A54" s="16" t="s">
        <v>69</v>
      </c>
      <c r="B54" s="95">
        <f>B53*B52</f>
        <v>0</v>
      </c>
      <c r="C54" s="62" t="s">
        <v>27</v>
      </c>
      <c r="D54" s="61"/>
      <c r="E54" s="56"/>
      <c r="F54" s="56"/>
    </row>
    <row r="55" spans="1:12" x14ac:dyDescent="0.25">
      <c r="A55" s="96"/>
      <c r="B55" s="97"/>
      <c r="C55" s="56"/>
      <c r="D55" s="61"/>
      <c r="E55" s="56"/>
      <c r="F55" s="56"/>
    </row>
    <row r="56" spans="1:12" ht="13.5" customHeight="1" thickBot="1" x14ac:dyDescent="0.3">
      <c r="A56" s="126" t="s">
        <v>4</v>
      </c>
      <c r="B56" s="23" t="s">
        <v>58</v>
      </c>
      <c r="C56" s="23" t="s">
        <v>73</v>
      </c>
      <c r="D56" s="23" t="s">
        <v>74</v>
      </c>
      <c r="E56" s="124" t="s">
        <v>51</v>
      </c>
      <c r="G56" s="64"/>
      <c r="H56" s="65"/>
      <c r="I56" s="66"/>
      <c r="J56" s="65"/>
      <c r="K56" s="66"/>
    </row>
    <row r="57" spans="1:12" ht="13.5" customHeight="1" thickBot="1" x14ac:dyDescent="0.3">
      <c r="A57" s="126"/>
      <c r="B57" s="24" t="s">
        <v>8</v>
      </c>
      <c r="C57" s="24" t="s">
        <v>24</v>
      </c>
      <c r="D57" s="24" t="s">
        <v>8</v>
      </c>
      <c r="E57" s="124"/>
      <c r="G57" s="44"/>
      <c r="H57" s="65"/>
      <c r="I57" s="66"/>
      <c r="J57" s="65"/>
      <c r="K57" s="66"/>
    </row>
    <row r="58" spans="1:12" x14ac:dyDescent="0.25">
      <c r="A58" s="90" t="s">
        <v>9</v>
      </c>
      <c r="B58" s="93">
        <f t="shared" ref="B58:B69" si="1">D20</f>
        <v>0</v>
      </c>
      <c r="C58" s="98">
        <f>D34</f>
        <v>0</v>
      </c>
      <c r="D58" s="93">
        <f>B54*B50*C58</f>
        <v>0</v>
      </c>
      <c r="E58" s="99" t="e">
        <f>D58/B58</f>
        <v>#DIV/0!</v>
      </c>
      <c r="G58" s="44"/>
      <c r="H58" s="67"/>
      <c r="I58" s="68"/>
      <c r="J58" s="67"/>
      <c r="K58" s="68"/>
    </row>
    <row r="59" spans="1:12" x14ac:dyDescent="0.25">
      <c r="A59" s="90" t="s">
        <v>10</v>
      </c>
      <c r="B59" s="93">
        <f t="shared" si="1"/>
        <v>0</v>
      </c>
      <c r="C59" s="98">
        <f t="shared" ref="C59:C68" si="2">D35</f>
        <v>0</v>
      </c>
      <c r="D59" s="93">
        <f>B54*B50*C59</f>
        <v>0</v>
      </c>
      <c r="E59" s="99" t="e">
        <f t="shared" ref="E59:E68" si="3">D59/B59</f>
        <v>#DIV/0!</v>
      </c>
      <c r="G59" s="44"/>
      <c r="H59" s="44"/>
      <c r="I59" s="44"/>
      <c r="J59" s="44"/>
      <c r="K59" s="44"/>
    </row>
    <row r="60" spans="1:12" x14ac:dyDescent="0.25">
      <c r="A60" s="90" t="s">
        <v>11</v>
      </c>
      <c r="B60" s="93">
        <f t="shared" si="1"/>
        <v>0</v>
      </c>
      <c r="C60" s="98">
        <f t="shared" si="2"/>
        <v>0</v>
      </c>
      <c r="D60" s="93">
        <f>B54*B50*C60</f>
        <v>0</v>
      </c>
      <c r="E60" s="99" t="e">
        <f t="shared" si="3"/>
        <v>#DIV/0!</v>
      </c>
      <c r="G60" s="44"/>
      <c r="H60" s="44"/>
      <c r="I60" s="44"/>
      <c r="J60" s="44"/>
      <c r="K60" s="44"/>
    </row>
    <row r="61" spans="1:12" x14ac:dyDescent="0.25">
      <c r="A61" s="90" t="s">
        <v>12</v>
      </c>
      <c r="B61" s="93">
        <f t="shared" si="1"/>
        <v>0</v>
      </c>
      <c r="C61" s="98">
        <f t="shared" si="2"/>
        <v>0</v>
      </c>
      <c r="D61" s="93">
        <f>B54*B50*C61</f>
        <v>0</v>
      </c>
      <c r="E61" s="99" t="e">
        <f t="shared" si="3"/>
        <v>#DIV/0!</v>
      </c>
      <c r="H61" s="44"/>
      <c r="I61" s="44"/>
      <c r="J61" s="44"/>
      <c r="K61" s="44"/>
    </row>
    <row r="62" spans="1:12" x14ac:dyDescent="0.25">
      <c r="A62" s="90" t="s">
        <v>13</v>
      </c>
      <c r="B62" s="93">
        <f t="shared" si="1"/>
        <v>0</v>
      </c>
      <c r="C62" s="98">
        <f t="shared" si="2"/>
        <v>0</v>
      </c>
      <c r="D62" s="93">
        <f>B54*B50*C62</f>
        <v>0</v>
      </c>
      <c r="E62" s="99" t="e">
        <f t="shared" si="3"/>
        <v>#DIV/0!</v>
      </c>
      <c r="H62" s="44"/>
      <c r="I62" s="44"/>
      <c r="J62" s="44"/>
      <c r="K62" s="44"/>
    </row>
    <row r="63" spans="1:12" x14ac:dyDescent="0.25">
      <c r="A63" s="90" t="s">
        <v>14</v>
      </c>
      <c r="B63" s="93">
        <f t="shared" si="1"/>
        <v>0</v>
      </c>
      <c r="C63" s="98">
        <f t="shared" si="2"/>
        <v>0</v>
      </c>
      <c r="D63" s="93">
        <f>B54*B50*C63</f>
        <v>0</v>
      </c>
      <c r="E63" s="99" t="e">
        <f t="shared" si="3"/>
        <v>#DIV/0!</v>
      </c>
    </row>
    <row r="64" spans="1:12" x14ac:dyDescent="0.25">
      <c r="A64" s="90" t="s">
        <v>15</v>
      </c>
      <c r="B64" s="93">
        <f t="shared" si="1"/>
        <v>0</v>
      </c>
      <c r="C64" s="98">
        <f t="shared" si="2"/>
        <v>0</v>
      </c>
      <c r="D64" s="93">
        <f>B54*B50*C64</f>
        <v>0</v>
      </c>
      <c r="E64" s="99" t="e">
        <f t="shared" si="3"/>
        <v>#DIV/0!</v>
      </c>
    </row>
    <row r="65" spans="1:8" x14ac:dyDescent="0.25">
      <c r="A65" s="90" t="s">
        <v>16</v>
      </c>
      <c r="B65" s="93">
        <f t="shared" si="1"/>
        <v>0</v>
      </c>
      <c r="C65" s="98">
        <f t="shared" si="2"/>
        <v>0</v>
      </c>
      <c r="D65" s="93">
        <f>B54*B50*C65</f>
        <v>0</v>
      </c>
      <c r="E65" s="99" t="e">
        <f t="shared" si="3"/>
        <v>#DIV/0!</v>
      </c>
    </row>
    <row r="66" spans="1:8" x14ac:dyDescent="0.25">
      <c r="A66" s="90" t="s">
        <v>17</v>
      </c>
      <c r="B66" s="93">
        <f t="shared" si="1"/>
        <v>0</v>
      </c>
      <c r="C66" s="98">
        <f t="shared" si="2"/>
        <v>0</v>
      </c>
      <c r="D66" s="93">
        <f>B54*B50*C66</f>
        <v>0</v>
      </c>
      <c r="E66" s="99" t="e">
        <f t="shared" si="3"/>
        <v>#DIV/0!</v>
      </c>
    </row>
    <row r="67" spans="1:8" x14ac:dyDescent="0.25">
      <c r="A67" s="90" t="s">
        <v>18</v>
      </c>
      <c r="B67" s="93">
        <f t="shared" si="1"/>
        <v>0</v>
      </c>
      <c r="C67" s="98">
        <f t="shared" si="2"/>
        <v>0</v>
      </c>
      <c r="D67" s="93">
        <f>B54*B50*C67</f>
        <v>0</v>
      </c>
      <c r="E67" s="99" t="e">
        <f t="shared" si="3"/>
        <v>#DIV/0!</v>
      </c>
    </row>
    <row r="68" spans="1:8" x14ac:dyDescent="0.25">
      <c r="A68" s="90" t="s">
        <v>19</v>
      </c>
      <c r="B68" s="93">
        <f t="shared" si="1"/>
        <v>0</v>
      </c>
      <c r="C68" s="98">
        <f t="shared" si="2"/>
        <v>0</v>
      </c>
      <c r="D68" s="93">
        <f>B54*B50*C68</f>
        <v>0</v>
      </c>
      <c r="E68" s="99" t="e">
        <f t="shared" si="3"/>
        <v>#DIV/0!</v>
      </c>
    </row>
    <row r="69" spans="1:8" x14ac:dyDescent="0.25">
      <c r="A69" s="90" t="s">
        <v>20</v>
      </c>
      <c r="B69" s="93">
        <f t="shared" si="1"/>
        <v>0</v>
      </c>
      <c r="C69" s="98">
        <f>D45</f>
        <v>0</v>
      </c>
      <c r="D69" s="93">
        <f>B54*B50*C69</f>
        <v>0</v>
      </c>
      <c r="E69" s="99" t="e">
        <f>D69/B69</f>
        <v>#DIV/0!</v>
      </c>
    </row>
    <row r="70" spans="1:8" x14ac:dyDescent="0.25">
      <c r="H70" s="69"/>
    </row>
    <row r="71" spans="1:8" x14ac:dyDescent="0.25">
      <c r="A71" s="90" t="s">
        <v>52</v>
      </c>
      <c r="B71" s="81"/>
      <c r="C71" s="59" t="s">
        <v>56</v>
      </c>
      <c r="H71" s="70"/>
    </row>
    <row r="72" spans="1:8" ht="25.5" customHeight="1" x14ac:dyDescent="0.25">
      <c r="A72" s="22"/>
      <c r="B72" s="95">
        <f>B49</f>
        <v>0</v>
      </c>
      <c r="C72" s="71"/>
      <c r="H72" s="70"/>
    </row>
    <row r="73" spans="1:8" x14ac:dyDescent="0.25">
      <c r="A73" s="90" t="s">
        <v>53</v>
      </c>
      <c r="B73" s="95">
        <f>B71*B72*10^-3</f>
        <v>0</v>
      </c>
      <c r="H73" s="69"/>
    </row>
    <row r="74" spans="1:8" x14ac:dyDescent="0.25">
      <c r="H74" s="70"/>
    </row>
    <row r="75" spans="1:8" x14ac:dyDescent="0.25">
      <c r="A75" s="25" t="s">
        <v>69</v>
      </c>
      <c r="B75" s="100">
        <f>B54</f>
        <v>0</v>
      </c>
      <c r="C75" s="72" t="s">
        <v>27</v>
      </c>
    </row>
    <row r="76" spans="1:8" x14ac:dyDescent="0.25">
      <c r="A76" s="25" t="s">
        <v>45</v>
      </c>
      <c r="B76" s="101">
        <f>B17</f>
        <v>0</v>
      </c>
      <c r="C76" s="72" t="s">
        <v>28</v>
      </c>
    </row>
    <row r="77" spans="1:8" x14ac:dyDescent="0.25">
      <c r="A77" s="17" t="s">
        <v>39</v>
      </c>
      <c r="B77" s="100">
        <f>B13</f>
        <v>0</v>
      </c>
      <c r="C77" s="72" t="s">
        <v>21</v>
      </c>
    </row>
    <row r="78" spans="1:8" x14ac:dyDescent="0.25">
      <c r="A78" s="25" t="s">
        <v>25</v>
      </c>
      <c r="B78" s="100">
        <f>B47</f>
        <v>0</v>
      </c>
      <c r="C78" s="73"/>
    </row>
    <row r="79" spans="1:8" x14ac:dyDescent="0.25">
      <c r="A79" s="25" t="s">
        <v>26</v>
      </c>
      <c r="B79" s="100">
        <f>B50</f>
        <v>0</v>
      </c>
      <c r="C79" s="73"/>
    </row>
    <row r="80" spans="1:8" x14ac:dyDescent="0.25">
      <c r="A80" s="102"/>
      <c r="B80" s="38"/>
    </row>
    <row r="81" spans="1:9" ht="14.25" customHeight="1" x14ac:dyDescent="0.25">
      <c r="A81" s="124" t="s">
        <v>4</v>
      </c>
      <c r="B81" s="23" t="s">
        <v>58</v>
      </c>
      <c r="C81" s="27" t="s">
        <v>59</v>
      </c>
      <c r="D81" s="27" t="s">
        <v>60</v>
      </c>
      <c r="E81" s="27" t="s">
        <v>57</v>
      </c>
      <c r="F81" s="124" t="s">
        <v>61</v>
      </c>
      <c r="G81" s="124" t="s">
        <v>62</v>
      </c>
      <c r="H81" s="23" t="s">
        <v>63</v>
      </c>
      <c r="I81" s="124" t="s">
        <v>64</v>
      </c>
    </row>
    <row r="82" spans="1:9" ht="14.25" customHeight="1" x14ac:dyDescent="0.25">
      <c r="A82" s="125"/>
      <c r="B82" s="28" t="s">
        <v>29</v>
      </c>
      <c r="C82" s="28" t="s">
        <v>7</v>
      </c>
      <c r="D82" s="28" t="s">
        <v>7</v>
      </c>
      <c r="E82" s="28" t="s">
        <v>30</v>
      </c>
      <c r="F82" s="124"/>
      <c r="G82" s="124"/>
      <c r="H82" s="24" t="s">
        <v>29</v>
      </c>
      <c r="I82" s="124"/>
    </row>
    <row r="83" spans="1:9" x14ac:dyDescent="0.25">
      <c r="A83" s="26" t="s">
        <v>9</v>
      </c>
      <c r="B83" s="103">
        <f>D20</f>
        <v>0</v>
      </c>
      <c r="C83" s="85"/>
      <c r="D83" s="83"/>
      <c r="E83" s="86"/>
      <c r="F83" s="104" t="e">
        <f>(B76/(75*B75))^-0.25</f>
        <v>#DIV/0!</v>
      </c>
      <c r="G83" s="104">
        <f>(11.6+(1.18*B77)+(3.86*D83)-(2.32*C83))/(100-C83)</f>
        <v>0.11599999999999999</v>
      </c>
      <c r="H83" s="105" t="e">
        <f>B75*B73*(100-C83)*E83*F83*G83</f>
        <v>#DIV/0!</v>
      </c>
      <c r="I83" s="104" t="e">
        <f>H83/B83</f>
        <v>#DIV/0!</v>
      </c>
    </row>
    <row r="84" spans="1:9" x14ac:dyDescent="0.25">
      <c r="A84" s="26" t="s">
        <v>10</v>
      </c>
      <c r="B84" s="103">
        <f t="shared" ref="B84:B93" si="4">D21</f>
        <v>0</v>
      </c>
      <c r="C84" s="85"/>
      <c r="D84" s="82"/>
      <c r="E84" s="86"/>
      <c r="F84" s="104" t="e">
        <f>(B76/(75*B75))^-0.25</f>
        <v>#DIV/0!</v>
      </c>
      <c r="G84" s="104">
        <f>(11.6+(1.18*B77)+(3.86*D84)-(2.32*C84))/(100-C84)</f>
        <v>0.11599999999999999</v>
      </c>
      <c r="H84" s="105" t="e">
        <f>B75*B73*(100-C84)*E84*F84*G84</f>
        <v>#DIV/0!</v>
      </c>
      <c r="I84" s="104" t="e">
        <f t="shared" ref="I84:I93" si="5">H84/B84</f>
        <v>#DIV/0!</v>
      </c>
    </row>
    <row r="85" spans="1:9" x14ac:dyDescent="0.25">
      <c r="A85" s="26" t="s">
        <v>11</v>
      </c>
      <c r="B85" s="103">
        <f t="shared" si="4"/>
        <v>0</v>
      </c>
      <c r="C85" s="85"/>
      <c r="D85" s="82"/>
      <c r="E85" s="86"/>
      <c r="F85" s="104" t="e">
        <f>(B76/(75*B75))^-0.25</f>
        <v>#DIV/0!</v>
      </c>
      <c r="G85" s="104">
        <f>(11.6+(1.18*B77)+(3.86*D85)-(2.32*C85))/(100-C85)</f>
        <v>0.11599999999999999</v>
      </c>
      <c r="H85" s="105" t="e">
        <f>B75*B73*(100-C85)*E85*F85*G85</f>
        <v>#DIV/0!</v>
      </c>
      <c r="I85" s="104" t="e">
        <f t="shared" si="5"/>
        <v>#DIV/0!</v>
      </c>
    </row>
    <row r="86" spans="1:9" x14ac:dyDescent="0.25">
      <c r="A86" s="26" t="s">
        <v>12</v>
      </c>
      <c r="B86" s="103">
        <f t="shared" si="4"/>
        <v>0</v>
      </c>
      <c r="C86" s="85"/>
      <c r="D86" s="82"/>
      <c r="E86" s="86"/>
      <c r="F86" s="104" t="e">
        <f>(B76/(75*B75))^-0.25</f>
        <v>#DIV/0!</v>
      </c>
      <c r="G86" s="104">
        <f>(11.6+(1.18*B77)+(3.86*D86)-(2.32*C86))/(100-C86)</f>
        <v>0.11599999999999999</v>
      </c>
      <c r="H86" s="105" t="e">
        <f>B75*B73*(100-C86)*E86*F86*G86</f>
        <v>#DIV/0!</v>
      </c>
      <c r="I86" s="104" t="e">
        <f t="shared" si="5"/>
        <v>#DIV/0!</v>
      </c>
    </row>
    <row r="87" spans="1:9" x14ac:dyDescent="0.25">
      <c r="A87" s="26" t="s">
        <v>13</v>
      </c>
      <c r="B87" s="103">
        <f t="shared" si="4"/>
        <v>0</v>
      </c>
      <c r="C87" s="85"/>
      <c r="D87" s="83"/>
      <c r="E87" s="86"/>
      <c r="F87" s="104" t="e">
        <f>(B76/(75*B75))^-0.25</f>
        <v>#DIV/0!</v>
      </c>
      <c r="G87" s="104">
        <f>(11.6+(1.18*B77)+(3.86*D87)-(2.32*C87))/(100-C87)</f>
        <v>0.11599999999999999</v>
      </c>
      <c r="H87" s="105" t="e">
        <f>B75*B73*(100-C87)*E87*F87*G87</f>
        <v>#DIV/0!</v>
      </c>
      <c r="I87" s="104" t="e">
        <f t="shared" si="5"/>
        <v>#DIV/0!</v>
      </c>
    </row>
    <row r="88" spans="1:9" x14ac:dyDescent="0.25">
      <c r="A88" s="26" t="s">
        <v>14</v>
      </c>
      <c r="B88" s="103">
        <f t="shared" si="4"/>
        <v>0</v>
      </c>
      <c r="C88" s="85"/>
      <c r="D88" s="82"/>
      <c r="E88" s="86"/>
      <c r="F88" s="104" t="e">
        <f>(B76/(75*B75))^-0.25</f>
        <v>#DIV/0!</v>
      </c>
      <c r="G88" s="104">
        <f>(11.6+(1.18*B77)+(3.86*D88)-(2.32*C88))/(100-C88)</f>
        <v>0.11599999999999999</v>
      </c>
      <c r="H88" s="105" t="e">
        <f>B75*B73*(100-C88)*E88*F88*G88</f>
        <v>#DIV/0!</v>
      </c>
      <c r="I88" s="104" t="e">
        <f t="shared" si="5"/>
        <v>#DIV/0!</v>
      </c>
    </row>
    <row r="89" spans="1:9" x14ac:dyDescent="0.25">
      <c r="A89" s="26" t="s">
        <v>15</v>
      </c>
      <c r="B89" s="103">
        <f t="shared" si="4"/>
        <v>0</v>
      </c>
      <c r="C89" s="85"/>
      <c r="D89" s="82"/>
      <c r="E89" s="86"/>
      <c r="F89" s="104" t="e">
        <f>(B76/(75*B75))^-0.25</f>
        <v>#DIV/0!</v>
      </c>
      <c r="G89" s="104">
        <f>(11.6+(1.18*B77)+(3.86*D89)-(2.32*C89))/(100-C89)</f>
        <v>0.11599999999999999</v>
      </c>
      <c r="H89" s="105" t="e">
        <f>B75*B73*(100-C89)*E89*F89*G89</f>
        <v>#DIV/0!</v>
      </c>
      <c r="I89" s="104" t="e">
        <f t="shared" si="5"/>
        <v>#DIV/0!</v>
      </c>
    </row>
    <row r="90" spans="1:9" x14ac:dyDescent="0.25">
      <c r="A90" s="26" t="s">
        <v>16</v>
      </c>
      <c r="B90" s="103">
        <f t="shared" si="4"/>
        <v>0</v>
      </c>
      <c r="C90" s="85"/>
      <c r="D90" s="82"/>
      <c r="E90" s="86"/>
      <c r="F90" s="104" t="e">
        <f>(B76/(75*B75))^-0.25</f>
        <v>#DIV/0!</v>
      </c>
      <c r="G90" s="104">
        <f>(11.6+(1.18*B77)+(3.86*D90)-(2.32*C90))/(100-C90)</f>
        <v>0.11599999999999999</v>
      </c>
      <c r="H90" s="105" t="e">
        <f>B75*B73*(100-C90)*E90*F90*G90</f>
        <v>#DIV/0!</v>
      </c>
      <c r="I90" s="104" t="e">
        <f t="shared" si="5"/>
        <v>#DIV/0!</v>
      </c>
    </row>
    <row r="91" spans="1:9" x14ac:dyDescent="0.25">
      <c r="A91" s="26" t="s">
        <v>17</v>
      </c>
      <c r="B91" s="103">
        <f t="shared" si="4"/>
        <v>0</v>
      </c>
      <c r="C91" s="85"/>
      <c r="D91" s="83"/>
      <c r="E91" s="86"/>
      <c r="F91" s="104" t="e">
        <f>(B76/(75*B75))^-0.25</f>
        <v>#DIV/0!</v>
      </c>
      <c r="G91" s="104">
        <f>(11.6+(1.18*B77)+(3.86*D91)-(2.32*C91))/(100-C91)</f>
        <v>0.11599999999999999</v>
      </c>
      <c r="H91" s="105" t="e">
        <f>B75*B73*(100-C91)*E91*F91*G91</f>
        <v>#DIV/0!</v>
      </c>
      <c r="I91" s="104" t="e">
        <f t="shared" si="5"/>
        <v>#DIV/0!</v>
      </c>
    </row>
    <row r="92" spans="1:9" x14ac:dyDescent="0.25">
      <c r="A92" s="26" t="s">
        <v>18</v>
      </c>
      <c r="B92" s="103">
        <f t="shared" si="4"/>
        <v>0</v>
      </c>
      <c r="C92" s="85"/>
      <c r="D92" s="82"/>
      <c r="E92" s="86"/>
      <c r="F92" s="104" t="e">
        <f>(B76/(75*B75))^-0.25</f>
        <v>#DIV/0!</v>
      </c>
      <c r="G92" s="104">
        <f>(11.6+(1.18*B77)+(3.86*D92)-(2.32*C92))/(100-C92)</f>
        <v>0.11599999999999999</v>
      </c>
      <c r="H92" s="105" t="e">
        <f>B75*B73*(100-C92)*E92*F92*G92</f>
        <v>#DIV/0!</v>
      </c>
      <c r="I92" s="104" t="e">
        <f t="shared" si="5"/>
        <v>#DIV/0!</v>
      </c>
    </row>
    <row r="93" spans="1:9" x14ac:dyDescent="0.25">
      <c r="A93" s="26" t="s">
        <v>19</v>
      </c>
      <c r="B93" s="103">
        <f t="shared" si="4"/>
        <v>0</v>
      </c>
      <c r="C93" s="85"/>
      <c r="D93" s="82"/>
      <c r="E93" s="86"/>
      <c r="F93" s="104" t="e">
        <f>(B76/(75*B75))^-0.25</f>
        <v>#DIV/0!</v>
      </c>
      <c r="G93" s="104">
        <f>(11.6+(1.18*B77)+(3.86*D93)-(2.32*C93))/(100-C93)</f>
        <v>0.11599999999999999</v>
      </c>
      <c r="H93" s="105" t="e">
        <f>B75*B73*(100-C93)*E93*F93*G93</f>
        <v>#DIV/0!</v>
      </c>
      <c r="I93" s="104" t="e">
        <f t="shared" si="5"/>
        <v>#DIV/0!</v>
      </c>
    </row>
    <row r="94" spans="1:9" x14ac:dyDescent="0.25">
      <c r="A94" s="26" t="s">
        <v>20</v>
      </c>
      <c r="B94" s="103">
        <f>D31</f>
        <v>0</v>
      </c>
      <c r="C94" s="85"/>
      <c r="D94" s="82"/>
      <c r="E94" s="86"/>
      <c r="F94" s="104" t="e">
        <f>(B76/(75*B75))^-0.25</f>
        <v>#DIV/0!</v>
      </c>
      <c r="G94" s="104">
        <f>(11.6+(1.18*B77)+(3.86*D94)-(2.32*C94))/(100-C94)</f>
        <v>0.11599999999999999</v>
      </c>
      <c r="H94" s="105" t="e">
        <f>B75*B73*(100-C94)*E94*F94*G94</f>
        <v>#DIV/0!</v>
      </c>
      <c r="I94" s="104" t="e">
        <f>H94/B94</f>
        <v>#DIV/0!</v>
      </c>
    </row>
    <row r="95" spans="1:9" x14ac:dyDescent="0.25">
      <c r="A95" s="102"/>
      <c r="B95" s="38"/>
    </row>
    <row r="96" spans="1:9" x14ac:dyDescent="0.25">
      <c r="A96" s="89" t="s">
        <v>4</v>
      </c>
      <c r="B96" s="89" t="s">
        <v>51</v>
      </c>
      <c r="C96" s="89" t="s">
        <v>64</v>
      </c>
      <c r="D96" s="89" t="s">
        <v>35</v>
      </c>
    </row>
    <row r="97" spans="1:10" x14ac:dyDescent="0.25">
      <c r="A97" s="89" t="s">
        <v>9</v>
      </c>
      <c r="B97" s="104" t="e">
        <f>E58</f>
        <v>#DIV/0!</v>
      </c>
      <c r="C97" s="104" t="e">
        <f t="shared" ref="C97:C108" si="6">I83</f>
        <v>#DIV/0!</v>
      </c>
      <c r="D97" s="104" t="e">
        <f>(1.029*B97)-(0.065*C97)-(0.245*B97*B97)+(0.0018*C97*C97)+(0.0215*B97*B97*B97)</f>
        <v>#DIV/0!</v>
      </c>
    </row>
    <row r="98" spans="1:10" x14ac:dyDescent="0.25">
      <c r="A98" s="89" t="s">
        <v>10</v>
      </c>
      <c r="B98" s="104" t="e">
        <f t="shared" ref="B98:B108" si="7">E59</f>
        <v>#DIV/0!</v>
      </c>
      <c r="C98" s="104" t="e">
        <f t="shared" si="6"/>
        <v>#DIV/0!</v>
      </c>
      <c r="D98" s="104" t="e">
        <f t="shared" ref="D98:D108" si="8">(1.029*B98)-(0.065*C98)-(0.245*B98*B98)+(0.0018*C98*C98)+(0.0215*B98*B98*B98)</f>
        <v>#DIV/0!</v>
      </c>
    </row>
    <row r="99" spans="1:10" x14ac:dyDescent="0.25">
      <c r="A99" s="89" t="s">
        <v>11</v>
      </c>
      <c r="B99" s="104" t="e">
        <f t="shared" si="7"/>
        <v>#DIV/0!</v>
      </c>
      <c r="C99" s="104" t="e">
        <f t="shared" si="6"/>
        <v>#DIV/0!</v>
      </c>
      <c r="D99" s="104" t="e">
        <f t="shared" si="8"/>
        <v>#DIV/0!</v>
      </c>
    </row>
    <row r="100" spans="1:10" x14ac:dyDescent="0.25">
      <c r="A100" s="89" t="s">
        <v>12</v>
      </c>
      <c r="B100" s="104" t="e">
        <f t="shared" si="7"/>
        <v>#DIV/0!</v>
      </c>
      <c r="C100" s="104" t="e">
        <f t="shared" si="6"/>
        <v>#DIV/0!</v>
      </c>
      <c r="D100" s="104" t="e">
        <f t="shared" si="8"/>
        <v>#DIV/0!</v>
      </c>
    </row>
    <row r="101" spans="1:10" x14ac:dyDescent="0.25">
      <c r="A101" s="89" t="s">
        <v>13</v>
      </c>
      <c r="B101" s="104" t="e">
        <f t="shared" si="7"/>
        <v>#DIV/0!</v>
      </c>
      <c r="C101" s="104" t="e">
        <f t="shared" si="6"/>
        <v>#DIV/0!</v>
      </c>
      <c r="D101" s="104" t="e">
        <f t="shared" si="8"/>
        <v>#DIV/0!</v>
      </c>
    </row>
    <row r="102" spans="1:10" x14ac:dyDescent="0.25">
      <c r="A102" s="89" t="s">
        <v>14</v>
      </c>
      <c r="B102" s="104" t="e">
        <f t="shared" si="7"/>
        <v>#DIV/0!</v>
      </c>
      <c r="C102" s="104" t="e">
        <f t="shared" si="6"/>
        <v>#DIV/0!</v>
      </c>
      <c r="D102" s="104" t="e">
        <f t="shared" si="8"/>
        <v>#DIV/0!</v>
      </c>
    </row>
    <row r="103" spans="1:10" x14ac:dyDescent="0.25">
      <c r="A103" s="89" t="s">
        <v>15</v>
      </c>
      <c r="B103" s="104" t="e">
        <f t="shared" si="7"/>
        <v>#DIV/0!</v>
      </c>
      <c r="C103" s="104" t="e">
        <f t="shared" si="6"/>
        <v>#DIV/0!</v>
      </c>
      <c r="D103" s="104" t="e">
        <f t="shared" si="8"/>
        <v>#DIV/0!</v>
      </c>
      <c r="G103" s="74"/>
      <c r="H103" s="74"/>
      <c r="I103" s="74"/>
      <c r="J103" s="74"/>
    </row>
    <row r="104" spans="1:10" x14ac:dyDescent="0.25">
      <c r="A104" s="89" t="s">
        <v>16</v>
      </c>
      <c r="B104" s="104" t="e">
        <f t="shared" si="7"/>
        <v>#DIV/0!</v>
      </c>
      <c r="C104" s="104" t="e">
        <f t="shared" si="6"/>
        <v>#DIV/0!</v>
      </c>
      <c r="D104" s="104" t="e">
        <f t="shared" si="8"/>
        <v>#DIV/0!</v>
      </c>
      <c r="G104" s="77"/>
      <c r="H104" s="75"/>
      <c r="I104" s="75"/>
      <c r="J104" s="75"/>
    </row>
    <row r="105" spans="1:10" x14ac:dyDescent="0.25">
      <c r="A105" s="89" t="s">
        <v>17</v>
      </c>
      <c r="B105" s="104" t="e">
        <f t="shared" si="7"/>
        <v>#DIV/0!</v>
      </c>
      <c r="C105" s="104" t="e">
        <f t="shared" si="6"/>
        <v>#DIV/0!</v>
      </c>
      <c r="D105" s="104" t="e">
        <f t="shared" si="8"/>
        <v>#DIV/0!</v>
      </c>
      <c r="G105" s="77"/>
      <c r="H105" s="75"/>
      <c r="I105" s="75"/>
      <c r="J105" s="75"/>
    </row>
    <row r="106" spans="1:10" x14ac:dyDescent="0.25">
      <c r="A106" s="89" t="s">
        <v>18</v>
      </c>
      <c r="B106" s="104" t="e">
        <f t="shared" si="7"/>
        <v>#DIV/0!</v>
      </c>
      <c r="C106" s="104" t="e">
        <f t="shared" si="6"/>
        <v>#DIV/0!</v>
      </c>
      <c r="D106" s="104" t="e">
        <f t="shared" si="8"/>
        <v>#DIV/0!</v>
      </c>
      <c r="G106" s="77"/>
      <c r="H106" s="75"/>
      <c r="I106" s="75"/>
      <c r="J106" s="75"/>
    </row>
    <row r="107" spans="1:10" x14ac:dyDescent="0.25">
      <c r="A107" s="89" t="s">
        <v>19</v>
      </c>
      <c r="B107" s="104" t="e">
        <f t="shared" si="7"/>
        <v>#DIV/0!</v>
      </c>
      <c r="C107" s="104" t="e">
        <f t="shared" si="6"/>
        <v>#DIV/0!</v>
      </c>
      <c r="D107" s="104" t="e">
        <f t="shared" si="8"/>
        <v>#DIV/0!</v>
      </c>
      <c r="G107" s="77"/>
      <c r="H107" s="75"/>
      <c r="I107" s="75"/>
      <c r="J107" s="75"/>
    </row>
    <row r="108" spans="1:10" x14ac:dyDescent="0.25">
      <c r="A108" s="89" t="s">
        <v>20</v>
      </c>
      <c r="B108" s="104" t="e">
        <f t="shared" si="7"/>
        <v>#DIV/0!</v>
      </c>
      <c r="C108" s="104" t="e">
        <f t="shared" si="6"/>
        <v>#DIV/0!</v>
      </c>
      <c r="D108" s="104" t="e">
        <f t="shared" si="8"/>
        <v>#DIV/0!</v>
      </c>
      <c r="G108" s="77"/>
      <c r="H108" s="75"/>
      <c r="I108" s="75"/>
      <c r="J108" s="75"/>
    </row>
    <row r="109" spans="1:10" x14ac:dyDescent="0.25">
      <c r="A109" s="106"/>
      <c r="B109" s="107"/>
      <c r="C109" s="106"/>
      <c r="D109" s="106"/>
      <c r="G109" s="77"/>
      <c r="H109" s="75"/>
      <c r="I109" s="75"/>
      <c r="J109" s="75"/>
    </row>
    <row r="110" spans="1:10" ht="13.5" customHeight="1" x14ac:dyDescent="0.25">
      <c r="A110" s="124" t="s">
        <v>4</v>
      </c>
      <c r="B110" s="23" t="s">
        <v>58</v>
      </c>
      <c r="C110" s="124" t="s">
        <v>35</v>
      </c>
      <c r="D110" s="23" t="s">
        <v>65</v>
      </c>
      <c r="G110" s="77"/>
      <c r="H110" s="75"/>
      <c r="I110" s="75"/>
      <c r="J110" s="75"/>
    </row>
    <row r="111" spans="1:10" ht="13.5" customHeight="1" x14ac:dyDescent="0.25">
      <c r="A111" s="124"/>
      <c r="B111" s="24" t="s">
        <v>29</v>
      </c>
      <c r="C111" s="124"/>
      <c r="D111" s="24" t="s">
        <v>29</v>
      </c>
      <c r="G111" s="77"/>
      <c r="H111" s="75"/>
      <c r="I111" s="75"/>
      <c r="J111" s="75"/>
    </row>
    <row r="112" spans="1:10" x14ac:dyDescent="0.25">
      <c r="A112" s="26" t="s">
        <v>9</v>
      </c>
      <c r="B112" s="108">
        <f t="shared" ref="B112:B123" si="9">D20</f>
        <v>0</v>
      </c>
      <c r="C112" s="109" t="e">
        <f>D97</f>
        <v>#DIV/0!</v>
      </c>
      <c r="D112" s="108" t="e">
        <f>C112*B112</f>
        <v>#DIV/0!</v>
      </c>
      <c r="G112" s="77"/>
      <c r="H112" s="75"/>
      <c r="I112" s="75"/>
      <c r="J112" s="75"/>
    </row>
    <row r="113" spans="1:10" x14ac:dyDescent="0.25">
      <c r="A113" s="26" t="s">
        <v>10</v>
      </c>
      <c r="B113" s="108">
        <f t="shared" si="9"/>
        <v>0</v>
      </c>
      <c r="C113" s="109" t="e">
        <f t="shared" ref="C113:C122" si="10">D98</f>
        <v>#DIV/0!</v>
      </c>
      <c r="D113" s="108" t="e">
        <f t="shared" ref="D113:D123" si="11">C113*B113</f>
        <v>#DIV/0!</v>
      </c>
      <c r="G113" s="77"/>
      <c r="H113" s="75"/>
      <c r="I113" s="75"/>
      <c r="J113" s="75"/>
    </row>
    <row r="114" spans="1:10" x14ac:dyDescent="0.25">
      <c r="A114" s="26" t="s">
        <v>11</v>
      </c>
      <c r="B114" s="108">
        <f t="shared" si="9"/>
        <v>0</v>
      </c>
      <c r="C114" s="109" t="e">
        <f t="shared" si="10"/>
        <v>#DIV/0!</v>
      </c>
      <c r="D114" s="108" t="e">
        <f t="shared" si="11"/>
        <v>#DIV/0!</v>
      </c>
      <c r="G114" s="77"/>
      <c r="H114" s="75"/>
      <c r="I114" s="75"/>
      <c r="J114" s="75"/>
    </row>
    <row r="115" spans="1:10" x14ac:dyDescent="0.25">
      <c r="A115" s="26" t="s">
        <v>12</v>
      </c>
      <c r="B115" s="108">
        <f t="shared" si="9"/>
        <v>0</v>
      </c>
      <c r="C115" s="109" t="e">
        <f t="shared" si="10"/>
        <v>#DIV/0!</v>
      </c>
      <c r="D115" s="108" t="e">
        <f t="shared" si="11"/>
        <v>#DIV/0!</v>
      </c>
      <c r="G115" s="78"/>
      <c r="H115" s="76"/>
      <c r="I115" s="76"/>
      <c r="J115" s="76"/>
    </row>
    <row r="116" spans="1:10" x14ac:dyDescent="0.25">
      <c r="A116" s="26" t="s">
        <v>13</v>
      </c>
      <c r="B116" s="108">
        <f t="shared" si="9"/>
        <v>0</v>
      </c>
      <c r="C116" s="109" t="e">
        <f t="shared" si="10"/>
        <v>#DIV/0!</v>
      </c>
      <c r="D116" s="108" t="e">
        <f t="shared" si="11"/>
        <v>#DIV/0!</v>
      </c>
    </row>
    <row r="117" spans="1:10" x14ac:dyDescent="0.25">
      <c r="A117" s="26" t="s">
        <v>14</v>
      </c>
      <c r="B117" s="108">
        <f t="shared" si="9"/>
        <v>0</v>
      </c>
      <c r="C117" s="109" t="e">
        <f t="shared" si="10"/>
        <v>#DIV/0!</v>
      </c>
      <c r="D117" s="108" t="e">
        <f t="shared" si="11"/>
        <v>#DIV/0!</v>
      </c>
    </row>
    <row r="118" spans="1:10" x14ac:dyDescent="0.25">
      <c r="A118" s="26" t="s">
        <v>15</v>
      </c>
      <c r="B118" s="108">
        <f t="shared" si="9"/>
        <v>0</v>
      </c>
      <c r="C118" s="109" t="e">
        <f t="shared" si="10"/>
        <v>#DIV/0!</v>
      </c>
      <c r="D118" s="108" t="e">
        <f t="shared" si="11"/>
        <v>#DIV/0!</v>
      </c>
    </row>
    <row r="119" spans="1:10" x14ac:dyDescent="0.25">
      <c r="A119" s="26" t="s">
        <v>16</v>
      </c>
      <c r="B119" s="108">
        <f t="shared" si="9"/>
        <v>0</v>
      </c>
      <c r="C119" s="109" t="e">
        <f t="shared" si="10"/>
        <v>#DIV/0!</v>
      </c>
      <c r="D119" s="108" t="e">
        <f t="shared" si="11"/>
        <v>#DIV/0!</v>
      </c>
    </row>
    <row r="120" spans="1:10" x14ac:dyDescent="0.25">
      <c r="A120" s="26" t="s">
        <v>17</v>
      </c>
      <c r="B120" s="108">
        <f t="shared" si="9"/>
        <v>0</v>
      </c>
      <c r="C120" s="109" t="e">
        <f t="shared" si="10"/>
        <v>#DIV/0!</v>
      </c>
      <c r="D120" s="108" t="e">
        <f t="shared" si="11"/>
        <v>#DIV/0!</v>
      </c>
    </row>
    <row r="121" spans="1:10" x14ac:dyDescent="0.25">
      <c r="A121" s="26" t="s">
        <v>18</v>
      </c>
      <c r="B121" s="108">
        <f t="shared" si="9"/>
        <v>0</v>
      </c>
      <c r="C121" s="109" t="e">
        <f t="shared" si="10"/>
        <v>#DIV/0!</v>
      </c>
      <c r="D121" s="108" t="e">
        <f t="shared" si="11"/>
        <v>#DIV/0!</v>
      </c>
    </row>
    <row r="122" spans="1:10" x14ac:dyDescent="0.25">
      <c r="A122" s="26" t="s">
        <v>19</v>
      </c>
      <c r="B122" s="108">
        <f t="shared" si="9"/>
        <v>0</v>
      </c>
      <c r="C122" s="109" t="e">
        <f t="shared" si="10"/>
        <v>#DIV/0!</v>
      </c>
      <c r="D122" s="108" t="e">
        <f t="shared" si="11"/>
        <v>#DIV/0!</v>
      </c>
    </row>
    <row r="123" spans="1:10" x14ac:dyDescent="0.25">
      <c r="A123" s="26" t="s">
        <v>20</v>
      </c>
      <c r="B123" s="108">
        <f t="shared" si="9"/>
        <v>0</v>
      </c>
      <c r="C123" s="109" t="e">
        <f>D108</f>
        <v>#DIV/0!</v>
      </c>
      <c r="D123" s="108" t="e">
        <f t="shared" si="11"/>
        <v>#DIV/0!</v>
      </c>
    </row>
    <row r="124" spans="1:10" x14ac:dyDescent="0.25">
      <c r="A124" s="89" t="s">
        <v>31</v>
      </c>
      <c r="B124" s="110">
        <f>SUM(B112:B123)</f>
        <v>0</v>
      </c>
      <c r="C124" s="111"/>
      <c r="D124" s="110" t="e">
        <f>SUM(D112:D123)</f>
        <v>#DIV/0!</v>
      </c>
    </row>
    <row r="126" spans="1:10" ht="16.5" thickBot="1" x14ac:dyDescent="0.3">
      <c r="A126" s="29" t="s">
        <v>36</v>
      </c>
      <c r="B126" s="112" t="e">
        <f>D124/B124</f>
        <v>#DIV/0!</v>
      </c>
    </row>
    <row r="127" spans="1:10" ht="17.25" thickTop="1" thickBot="1" x14ac:dyDescent="0.3">
      <c r="A127" s="30" t="s">
        <v>37</v>
      </c>
      <c r="B127" s="113" t="e">
        <f>B126</f>
        <v>#DIV/0!</v>
      </c>
    </row>
    <row r="128" spans="1:10" ht="9.75" customHeight="1" thickTop="1" thickBot="1" x14ac:dyDescent="0.3"/>
    <row r="129" spans="1:3" ht="26.25" customHeight="1" thickBot="1" x14ac:dyDescent="0.3">
      <c r="A129" s="121" t="s">
        <v>75</v>
      </c>
      <c r="B129" s="122"/>
      <c r="C129" s="51"/>
    </row>
    <row r="130" spans="1:3" ht="0.75" customHeight="1" x14ac:dyDescent="0.25">
      <c r="C130" s="51"/>
    </row>
    <row r="131" spans="1:3" x14ac:dyDescent="0.25">
      <c r="A131" s="16" t="s">
        <v>46</v>
      </c>
      <c r="B131" s="88">
        <f>B17</f>
        <v>0</v>
      </c>
      <c r="C131" s="51"/>
    </row>
    <row r="132" spans="1:3" x14ac:dyDescent="0.25">
      <c r="A132" s="16" t="s">
        <v>43</v>
      </c>
      <c r="B132" s="95">
        <f>B53</f>
        <v>0</v>
      </c>
    </row>
    <row r="133" spans="1:3" x14ac:dyDescent="0.25">
      <c r="A133" s="16" t="s">
        <v>42</v>
      </c>
      <c r="B133" s="95">
        <f>B52</f>
        <v>0</v>
      </c>
    </row>
    <row r="134" spans="1:3" ht="16.5" thickBot="1" x14ac:dyDescent="0.3">
      <c r="A134" s="31" t="s">
        <v>66</v>
      </c>
      <c r="B134" s="114">
        <f>B132*B133</f>
        <v>0</v>
      </c>
      <c r="C134" s="59" t="s">
        <v>67</v>
      </c>
    </row>
    <row r="135" spans="1:3" ht="17.25" thickTop="1" thickBot="1" x14ac:dyDescent="0.3">
      <c r="A135" s="32" t="s">
        <v>68</v>
      </c>
      <c r="B135" s="115" t="e">
        <f>B131/B134</f>
        <v>#DIV/0!</v>
      </c>
    </row>
    <row r="136" spans="1:3" ht="16.5" thickTop="1" x14ac:dyDescent="0.25"/>
  </sheetData>
  <sheetProtection selectLockedCells="1"/>
  <mergeCells count="13">
    <mergeCell ref="B5:H5"/>
    <mergeCell ref="B6:H6"/>
    <mergeCell ref="K1:L1"/>
    <mergeCell ref="A129:B129"/>
    <mergeCell ref="H52:L52"/>
    <mergeCell ref="A110:A111"/>
    <mergeCell ref="C110:C111"/>
    <mergeCell ref="A81:A82"/>
    <mergeCell ref="F81:F82"/>
    <mergeCell ref="G81:G82"/>
    <mergeCell ref="I81:I82"/>
    <mergeCell ref="A56:A57"/>
    <mergeCell ref="E56:E57"/>
  </mergeCells>
  <pageMargins left="0.511811024" right="0.511811024" top="0.78740157499999996" bottom="0.78740157499999996" header="0.31496062000000002" footer="0.31496062000000002"/>
  <pageSetup orientation="portrait" horizont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2" sqref="B12"/>
    </sheetView>
  </sheetViews>
  <sheetFormatPr defaultRowHeight="15.75" x14ac:dyDescent="0.25"/>
  <cols>
    <col min="5" max="5" width="12.875" customWidth="1"/>
  </cols>
  <sheetData>
    <row r="1" spans="1:5" ht="16.5" x14ac:dyDescent="0.3">
      <c r="A1" s="127" t="s">
        <v>4</v>
      </c>
      <c r="B1" s="1" t="s">
        <v>5</v>
      </c>
      <c r="C1" s="1" t="s">
        <v>32</v>
      </c>
      <c r="D1" s="1" t="s">
        <v>33</v>
      </c>
      <c r="E1" s="2" t="s">
        <v>22</v>
      </c>
    </row>
    <row r="2" spans="1:5" x14ac:dyDescent="0.25">
      <c r="A2" s="127"/>
      <c r="B2" s="3" t="s">
        <v>6</v>
      </c>
      <c r="C2" s="3" t="s">
        <v>7</v>
      </c>
      <c r="D2" s="3" t="s">
        <v>7</v>
      </c>
      <c r="E2" s="4" t="s">
        <v>23</v>
      </c>
    </row>
    <row r="3" spans="1:5" x14ac:dyDescent="0.25">
      <c r="A3" s="5" t="s">
        <v>9</v>
      </c>
      <c r="B3" s="6">
        <v>31</v>
      </c>
      <c r="C3" s="7">
        <v>24</v>
      </c>
      <c r="D3" s="7">
        <v>22</v>
      </c>
      <c r="E3" s="8">
        <v>4.17</v>
      </c>
    </row>
    <row r="4" spans="1:5" x14ac:dyDescent="0.25">
      <c r="A4" s="9" t="s">
        <v>10</v>
      </c>
      <c r="B4" s="10">
        <v>28</v>
      </c>
      <c r="C4" s="11">
        <v>24.4</v>
      </c>
      <c r="D4" s="11">
        <v>22.4</v>
      </c>
      <c r="E4" s="12">
        <v>4.83</v>
      </c>
    </row>
    <row r="5" spans="1:5" x14ac:dyDescent="0.25">
      <c r="A5" s="5" t="s">
        <v>11</v>
      </c>
      <c r="B5" s="6">
        <v>31</v>
      </c>
      <c r="C5" s="7">
        <v>23.8</v>
      </c>
      <c r="D5" s="7">
        <v>21.8</v>
      </c>
      <c r="E5" s="13">
        <v>4.16</v>
      </c>
    </row>
    <row r="6" spans="1:5" x14ac:dyDescent="0.25">
      <c r="A6" s="9" t="s">
        <v>12</v>
      </c>
      <c r="B6" s="10">
        <v>30</v>
      </c>
      <c r="C6" s="11">
        <v>22.1</v>
      </c>
      <c r="D6" s="11">
        <v>20.100000000000001</v>
      </c>
      <c r="E6" s="12">
        <v>4.01</v>
      </c>
    </row>
    <row r="7" spans="1:5" x14ac:dyDescent="0.25">
      <c r="A7" s="5" t="s">
        <v>13</v>
      </c>
      <c r="B7" s="6">
        <v>31</v>
      </c>
      <c r="C7" s="7">
        <v>19</v>
      </c>
      <c r="D7" s="7">
        <v>17</v>
      </c>
      <c r="E7" s="13">
        <v>3.84</v>
      </c>
    </row>
    <row r="8" spans="1:5" x14ac:dyDescent="0.25">
      <c r="A8" s="9" t="s">
        <v>14</v>
      </c>
      <c r="B8" s="10">
        <v>30</v>
      </c>
      <c r="C8" s="11">
        <v>18.399999999999999</v>
      </c>
      <c r="D8" s="11">
        <v>16.399999999999999</v>
      </c>
      <c r="E8" s="12">
        <v>3.7</v>
      </c>
    </row>
    <row r="9" spans="1:5" x14ac:dyDescent="0.25">
      <c r="A9" s="5" t="s">
        <v>15</v>
      </c>
      <c r="B9" s="6">
        <v>31</v>
      </c>
      <c r="C9" s="7">
        <v>17.7</v>
      </c>
      <c r="D9" s="7">
        <v>15.7</v>
      </c>
      <c r="E9" s="13">
        <v>4.01</v>
      </c>
    </row>
    <row r="10" spans="1:5" x14ac:dyDescent="0.25">
      <c r="A10" s="9" t="s">
        <v>16</v>
      </c>
      <c r="B10" s="10">
        <v>31</v>
      </c>
      <c r="C10" s="11">
        <v>19.399999999999999</v>
      </c>
      <c r="D10" s="11">
        <v>17.399999999999999</v>
      </c>
      <c r="E10" s="12">
        <v>4.3099999999999996</v>
      </c>
    </row>
    <row r="11" spans="1:5" x14ac:dyDescent="0.25">
      <c r="A11" s="5" t="s">
        <v>17</v>
      </c>
      <c r="B11" s="6">
        <v>30</v>
      </c>
      <c r="C11" s="7">
        <v>20</v>
      </c>
      <c r="D11" s="7">
        <v>18</v>
      </c>
      <c r="E11" s="13">
        <v>3.95</v>
      </c>
    </row>
    <row r="12" spans="1:5" x14ac:dyDescent="0.25">
      <c r="A12" s="9" t="s">
        <v>18</v>
      </c>
      <c r="B12" s="10">
        <v>31</v>
      </c>
      <c r="C12" s="11">
        <v>21.6</v>
      </c>
      <c r="D12" s="11">
        <v>19.600000000000001</v>
      </c>
      <c r="E12" s="12">
        <v>3.96</v>
      </c>
    </row>
    <row r="13" spans="1:5" x14ac:dyDescent="0.25">
      <c r="A13" s="5" t="s">
        <v>19</v>
      </c>
      <c r="B13" s="6">
        <v>30</v>
      </c>
      <c r="C13" s="7">
        <v>22.2</v>
      </c>
      <c r="D13" s="7">
        <v>20.2</v>
      </c>
      <c r="E13" s="13">
        <v>4.67</v>
      </c>
    </row>
    <row r="14" spans="1:5" x14ac:dyDescent="0.25">
      <c r="A14" s="9" t="s">
        <v>20</v>
      </c>
      <c r="B14" s="10">
        <v>31</v>
      </c>
      <c r="C14" s="11">
        <v>23.5</v>
      </c>
      <c r="D14" s="11">
        <v>21.5</v>
      </c>
      <c r="E14" s="12">
        <v>4.16</v>
      </c>
    </row>
  </sheetData>
  <mergeCells count="1">
    <mergeCell ref="A1:A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6" sqref="H6"/>
    </sheetView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Agatha Carvalho</cp:lastModifiedBy>
  <dcterms:created xsi:type="dcterms:W3CDTF">2011-02-28T01:13:18Z</dcterms:created>
  <dcterms:modified xsi:type="dcterms:W3CDTF">2018-02-02T19:52:44Z</dcterms:modified>
</cp:coreProperties>
</file>